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8160" tabRatio="604" activeTab="2"/>
  </bookViews>
  <sheets>
    <sheet name="PL" sheetId="1" r:id="rId1"/>
    <sheet name="BSHEET" sheetId="2" r:id="rId2"/>
    <sheet name="Cashflow" sheetId="3" r:id="rId3"/>
    <sheet name="Equity " sheetId="4" r:id="rId4"/>
    <sheet name="Notes" sheetId="5" r:id="rId5"/>
  </sheets>
  <definedNames>
    <definedName name="_xlnm.Print_Area" localSheetId="1">'BSHEET'!$A$1:$H$68</definedName>
    <definedName name="_xlnm.Print_Area" localSheetId="2">'Cashflow'!$A$1:$K$76</definedName>
    <definedName name="_xlnm.Print_Area" localSheetId="3">'Equity '!$A$1:$J$50</definedName>
    <definedName name="_xlnm.Print_Area" localSheetId="0">'PL'!$A$1:$I$55</definedName>
    <definedName name="_xlnm.Print_Titles" localSheetId="4">'Notes'!$1:$6</definedName>
  </definedNames>
  <calcPr fullCalcOnLoad="1"/>
</workbook>
</file>

<file path=xl/comments4.xml><?xml version="1.0" encoding="utf-8"?>
<comments xmlns="http://schemas.openxmlformats.org/spreadsheetml/2006/main">
  <authors>
    <author>User</author>
  </authors>
  <commentList>
    <comment ref="F38" authorId="0">
      <text>
        <r>
          <rPr>
            <b/>
            <sz val="9"/>
            <rFont val="Tahoma"/>
            <family val="2"/>
          </rPr>
          <t>User:</t>
        </r>
        <r>
          <rPr>
            <sz val="9"/>
            <rFont val="Tahoma"/>
            <family val="2"/>
          </rPr>
          <t xml:space="preserve">
As per A/C =1,958</t>
        </r>
      </text>
    </comment>
  </commentList>
</comments>
</file>

<file path=xl/sharedStrings.xml><?xml version="1.0" encoding="utf-8"?>
<sst xmlns="http://schemas.openxmlformats.org/spreadsheetml/2006/main" count="368" uniqueCount="307">
  <si>
    <t>Net profit attributable to ordinary shareholders (RM'000)</t>
  </si>
  <si>
    <t>Net assets per share attributable to ordinary</t>
  </si>
  <si>
    <t xml:space="preserve">equity holders of the parent (RM) </t>
  </si>
  <si>
    <t>Operating expenses</t>
  </si>
  <si>
    <t>ASSETS</t>
  </si>
  <si>
    <t>Non-current assets</t>
  </si>
  <si>
    <t>Inventories</t>
  </si>
  <si>
    <t>Trade receivables</t>
  </si>
  <si>
    <t>Tax recoverable</t>
  </si>
  <si>
    <t>Trade payables</t>
  </si>
  <si>
    <t>Short term borrowings</t>
  </si>
  <si>
    <t>Other receivables, deposits and prepayments</t>
  </si>
  <si>
    <t>Cash on hand and at banks</t>
  </si>
  <si>
    <t>TOTAL ASSETS</t>
  </si>
  <si>
    <t>EQUITY AND LIABILITIES</t>
  </si>
  <si>
    <t>TOTAL EQUITY</t>
  </si>
  <si>
    <t>Non-current liabilities</t>
  </si>
  <si>
    <t>TOTAL LIABILITIES</t>
  </si>
  <si>
    <t>TOTAL EQUITY AND LIABILITIES</t>
  </si>
  <si>
    <t>Other payables and accruals</t>
  </si>
  <si>
    <t>There were no purchases or disposals of quoted securities for the current financial period under review.</t>
  </si>
  <si>
    <t>The figures have not been audited.</t>
  </si>
  <si>
    <t>(a)</t>
  </si>
  <si>
    <t>(b)</t>
  </si>
  <si>
    <t>CURRENT</t>
  </si>
  <si>
    <t xml:space="preserve">YEAR </t>
  </si>
  <si>
    <t>QUARTER</t>
  </si>
  <si>
    <t>RM'000</t>
  </si>
  <si>
    <t>PRECEDING YEAR</t>
  </si>
  <si>
    <t>CORRESPONDING</t>
  </si>
  <si>
    <t>TO DATE</t>
  </si>
  <si>
    <t>PERIOD</t>
  </si>
  <si>
    <t xml:space="preserve">AS AT </t>
  </si>
  <si>
    <t>AS AT</t>
  </si>
  <si>
    <t>TAXATION</t>
  </si>
  <si>
    <t>QUOTED SECURITIES</t>
  </si>
  <si>
    <t>CHANGES IN THE COMPOSITION OF THE GROUP</t>
  </si>
  <si>
    <t>SEASONAL AND CYCLICAL FACTORS</t>
  </si>
  <si>
    <t>GROUP BORROWINGS</t>
  </si>
  <si>
    <t>OFF BALANCE SHEET FINANCIAL INSTRUMENTS</t>
  </si>
  <si>
    <t>MATERIAL LITIGATION</t>
  </si>
  <si>
    <t>Current Year</t>
  </si>
  <si>
    <t>Quarter</t>
  </si>
  <si>
    <t>Cumulative</t>
  </si>
  <si>
    <t>To Date</t>
  </si>
  <si>
    <t>Revenue</t>
  </si>
  <si>
    <t>Property, plant and equipment</t>
  </si>
  <si>
    <t>Current assets</t>
  </si>
  <si>
    <t>Current liabilities</t>
  </si>
  <si>
    <t>Share capital</t>
  </si>
  <si>
    <t>Long term borrowings</t>
  </si>
  <si>
    <t>MATERIAL SUBSEQUENT EVENTS</t>
  </si>
  <si>
    <t>A1.</t>
  </si>
  <si>
    <t>BASIS OF PREPARATION</t>
  </si>
  <si>
    <t>A2.</t>
  </si>
  <si>
    <t>AUDIT QUALIFICATION</t>
  </si>
  <si>
    <t>A3.</t>
  </si>
  <si>
    <t>A4.</t>
  </si>
  <si>
    <t>A5.</t>
  </si>
  <si>
    <t>MATERIAL CHANGES IN ESTIMATES</t>
  </si>
  <si>
    <t>A6.</t>
  </si>
  <si>
    <t>A7.</t>
  </si>
  <si>
    <t>DIVIDEND PAID</t>
  </si>
  <si>
    <t>A8.</t>
  </si>
  <si>
    <t>A9.</t>
  </si>
  <si>
    <t>VALUATION OF PROPERTY, PLANT AND EQUIPMENT</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</si>
  <si>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</si>
  <si>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</si>
  <si>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</si>
  <si>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</si>
  <si>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</si>
  <si>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</si>
  <si>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</si>
  <si>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</si>
  <si>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</si>
  <si>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B5.</t>
  </si>
  <si>
    <t>B6.</t>
  </si>
  <si>
    <t>B7.</t>
  </si>
  <si>
    <t>B9.</t>
  </si>
  <si>
    <t>B10.</t>
  </si>
  <si>
    <t>B11.</t>
  </si>
  <si>
    <t>B12.</t>
  </si>
  <si>
    <t>B13.</t>
  </si>
  <si>
    <t>EARNINGS PER SHARE (EPS)</t>
  </si>
  <si>
    <t>Basic EPS (sen)</t>
  </si>
  <si>
    <t xml:space="preserve">Earnings per share:- </t>
  </si>
  <si>
    <t xml:space="preserve">Basic (sen)                             </t>
  </si>
  <si>
    <t xml:space="preserve">Fully diluted (sen)                             </t>
  </si>
  <si>
    <t>The preceding year's annual audited financial statements of the Group were not subject to any qualification.</t>
  </si>
  <si>
    <t xml:space="preserve"> There were no financial instruments with off balance sheet risk as at the date of this report.</t>
  </si>
  <si>
    <t xml:space="preserve">Distributable </t>
  </si>
  <si>
    <t>Total</t>
  </si>
  <si>
    <t xml:space="preserve">Share </t>
  </si>
  <si>
    <t>Capital</t>
  </si>
  <si>
    <t>Premium</t>
  </si>
  <si>
    <t>Equity</t>
  </si>
  <si>
    <t>Profit</t>
  </si>
  <si>
    <t>Finance cost</t>
  </si>
  <si>
    <t>Income Tax</t>
  </si>
  <si>
    <t xml:space="preserve"> - Unsecured</t>
  </si>
  <si>
    <t xml:space="preserve"> - Secured</t>
  </si>
  <si>
    <t xml:space="preserve">Long term borrowings </t>
  </si>
  <si>
    <t xml:space="preserve">Short term borrowings </t>
  </si>
  <si>
    <t>PROFIT/(LOSS) ON SALE OF UNQUOTED INVESTMENTS AND/OR PROPERTIES</t>
  </si>
  <si>
    <t xml:space="preserve">      </t>
  </si>
  <si>
    <t xml:space="preserve">  Proceeds from disposal of property, plant and equipment</t>
  </si>
  <si>
    <t xml:space="preserve">  Interest received</t>
  </si>
  <si>
    <t xml:space="preserve">  Purchase of property, plant and equipment</t>
  </si>
  <si>
    <t xml:space="preserve">  Finance costs paid</t>
  </si>
  <si>
    <t>UNUSUAL ITEMS AFFECTING ASSETS, LIABILITIES, EQUITY, NET INCOME OR CASH FLOWS</t>
  </si>
  <si>
    <t>Retained</t>
  </si>
  <si>
    <t xml:space="preserve">                                                                      </t>
  </si>
  <si>
    <t>Other income</t>
  </si>
  <si>
    <t>Number of ordinary shares in issue ('000)</t>
  </si>
  <si>
    <t>CASH AND CASH EQUIVALENTS AT BEGINNING OF PERIOD</t>
  </si>
  <si>
    <t>CASH AND CASH EQUIVALENTS AT END OF PERIOD</t>
  </si>
  <si>
    <t>B3.</t>
  </si>
  <si>
    <t>CURRENT PROSPECTS</t>
  </si>
  <si>
    <t>N/A</t>
  </si>
  <si>
    <t xml:space="preserve">  Depreciation of property, plant and equipment</t>
  </si>
  <si>
    <t>Operating profit before working capital changes</t>
  </si>
  <si>
    <t>Adjustments for:</t>
  </si>
  <si>
    <t>The business operations of the Group are subject to the forces of supply and demand, and thus could display cyclical trends.</t>
  </si>
  <si>
    <t>SEGMENTAL INFORMATION</t>
  </si>
  <si>
    <t>MATERIAL CHANGES IN THE QUARTERLY RESULTS COMPARED TO THE RESULTS OF THE PRECEDING QUARTER</t>
  </si>
  <si>
    <t xml:space="preserve">ADDITIONAL INFORMATION REQUIRED BY THE LISTING REQUIREMENTS OF BURSA SECURITIES </t>
  </si>
  <si>
    <t xml:space="preserve">PROFIT FORECAST  </t>
  </si>
  <si>
    <t xml:space="preserve">                                                                          BIO OSMO BHD</t>
  </si>
  <si>
    <t xml:space="preserve">                                                                  (Company No.740838-A )</t>
  </si>
  <si>
    <t xml:space="preserve">                                                                (Incorporated in Malaysia)</t>
  </si>
  <si>
    <t>ISSUANCES, CANCELLATIONS, REPURCHASES, RESALE AND REPAYMENTS OF DEBT AND EQUITY SECURITIES</t>
  </si>
  <si>
    <t>Fully diluted EPS (sen)</t>
  </si>
  <si>
    <t>A13</t>
  </si>
  <si>
    <t>CAPITAL COMMITMENT</t>
  </si>
  <si>
    <t>Investment in subsidiary</t>
  </si>
  <si>
    <t>Amount Due From Amshore Holdings S/B</t>
  </si>
  <si>
    <t xml:space="preserve">  Interest Income</t>
  </si>
  <si>
    <t xml:space="preserve">  Dedrease/(Increase) in amount due from subsidiary</t>
  </si>
  <si>
    <t>Reserves</t>
  </si>
  <si>
    <t>Listing/Share issue expenses</t>
  </si>
  <si>
    <t xml:space="preserve">Current </t>
  </si>
  <si>
    <t>30/06/2007**</t>
  </si>
  <si>
    <t>Note:</t>
  </si>
  <si>
    <t>AUDITED</t>
  </si>
  <si>
    <t>Shares issued</t>
  </si>
  <si>
    <t>By order of the Board</t>
  </si>
  <si>
    <t>Acquisition of subsidiary company</t>
  </si>
  <si>
    <t>UNAUDITED</t>
  </si>
  <si>
    <t>All borrowings are denominated in Ringgit Malaysia.</t>
  </si>
  <si>
    <t xml:space="preserve">  Interest Expense</t>
  </si>
  <si>
    <t>CASH FLOWS FROM / (USED IN) OPERATING ACTIVITIES</t>
  </si>
  <si>
    <t>Cash used in operations</t>
  </si>
  <si>
    <t>CASH FLOWS FROM / (USED IN) INVESTING ACTIVITIES</t>
  </si>
  <si>
    <t xml:space="preserve">  Repayment of term loan</t>
  </si>
  <si>
    <t xml:space="preserve">  Repayment of finance payables</t>
  </si>
  <si>
    <t>Disclosure on segmental information by the Group business segment is not presented as the Group is engaged in one type of business activity.</t>
  </si>
  <si>
    <t>Operating Profit / (Loss) before tax</t>
  </si>
  <si>
    <t>Net Profit / (Loss) after tax</t>
  </si>
  <si>
    <t>DIVIDEND PAYABLE</t>
  </si>
  <si>
    <t>CASH FLOWS FROM / (USED IN) FINANCING ACTIVITIES</t>
  </si>
  <si>
    <t>Deferred Tax Assets</t>
  </si>
  <si>
    <t>Deferred tax assets</t>
  </si>
  <si>
    <t>Taxation</t>
  </si>
  <si>
    <t xml:space="preserve">         INDIVIDUAL PERIOD</t>
  </si>
  <si>
    <t xml:space="preserve">          CUMULATIVE PERIOD</t>
  </si>
  <si>
    <t>BIO OSMO BHD</t>
  </si>
  <si>
    <t>(Company No. 740838-A )</t>
  </si>
  <si>
    <t>(Incorporated in Malaysia)</t>
  </si>
  <si>
    <t xml:space="preserve">(Company No. 740838-A ) </t>
  </si>
  <si>
    <t xml:space="preserve">(Incorporated in Malaysia) </t>
  </si>
  <si>
    <t>- current</t>
  </si>
  <si>
    <t xml:space="preserve">  Proceeds from issuance of shares</t>
  </si>
  <si>
    <t>There were no interim dividends paid in respect of the current quarter.</t>
  </si>
  <si>
    <t>CURRENT YEAR</t>
  </si>
  <si>
    <t>PRECEEDING YEAR</t>
  </si>
  <si>
    <t>CORRESPONDING PERIOD</t>
  </si>
  <si>
    <t>(Loss) / Profit before tax</t>
  </si>
  <si>
    <t>Net cash generated from operating activities</t>
  </si>
  <si>
    <t>Net cash used in investing activities</t>
  </si>
  <si>
    <t>No interim dividend has been declared for the current financial period to date.</t>
  </si>
  <si>
    <t>Net cash used in financing activities</t>
  </si>
  <si>
    <t>Not applicable as no profit forecast for the period under review was required.</t>
  </si>
  <si>
    <t>Dividend</t>
  </si>
  <si>
    <t>Balance as of 1 July 2009</t>
  </si>
  <si>
    <t xml:space="preserve">  Decrease / (Increase) in inventories</t>
  </si>
  <si>
    <t>NET INCREASE / (DECREASE) IN CASH AND CASH EQUIVALENTS</t>
  </si>
  <si>
    <t xml:space="preserve">  Decrease / (Increase) in trade receivables</t>
  </si>
  <si>
    <t xml:space="preserve">  Increase / (Decrease) in other payables and accruals</t>
  </si>
  <si>
    <t xml:space="preserve">  Income tax refund</t>
  </si>
  <si>
    <t xml:space="preserve">  Income tax paid</t>
  </si>
  <si>
    <t>There were no capital commitment by the Group during the financial period under review.</t>
  </si>
  <si>
    <t xml:space="preserve">  Increase / (Decrease) in trade payables</t>
  </si>
  <si>
    <t>Fixed deposits with licensed bank</t>
  </si>
  <si>
    <t xml:space="preserve">  Unrealised Foreign Exchange Gain</t>
  </si>
  <si>
    <t xml:space="preserve">  Allowance for doubtful debts</t>
  </si>
  <si>
    <t xml:space="preserve">  Property, plant and equipment written off</t>
  </si>
  <si>
    <t xml:space="preserve">  Proceed from disposal of property, plant and equipment</t>
  </si>
  <si>
    <t xml:space="preserve">  Drawndown of term loan</t>
  </si>
  <si>
    <t xml:space="preserve">  Drawndown of revolving credit</t>
  </si>
  <si>
    <t xml:space="preserve">  Drawndown / (Repayment) of Bankers' Acceptance</t>
  </si>
  <si>
    <t xml:space="preserve">  Dividend paid</t>
  </si>
  <si>
    <t>EFFECT OF EXCHANGE RATE CHANGES</t>
  </si>
  <si>
    <t xml:space="preserve">  Decrease / (increase) in other receivables, deposits and prepayments</t>
  </si>
  <si>
    <t>CASH AND CASH EQUIVALENTS AT END OF THE FINANCIAL YEAR COMPRISE:</t>
  </si>
  <si>
    <t xml:space="preserve">  Cash and bank balances</t>
  </si>
  <si>
    <t>The Group is concentrating in improving the sales to higher levels and at the same time making further efforts to reduce cost. Hence, the Group is confident of achieving better results in the near future.</t>
  </si>
  <si>
    <t>Interest</t>
  </si>
  <si>
    <t xml:space="preserve">Non-Distributable </t>
  </si>
  <si>
    <t>Non-current assets held for sales</t>
  </si>
  <si>
    <t>Non-controlling interest</t>
  </si>
  <si>
    <t>Other comprehensive income</t>
  </si>
  <si>
    <t>Gain arising from revaluation of Property, Plant and Equipment</t>
  </si>
  <si>
    <t>Total comprehensive income for the year</t>
  </si>
  <si>
    <t>Profit attributable to:</t>
  </si>
  <si>
    <t>Total comprehensive income attributable to:</t>
  </si>
  <si>
    <t>Owners of the Parent</t>
  </si>
  <si>
    <t>Financial asset held to maturity</t>
  </si>
  <si>
    <t>UNAUDITED CONDENSED CONSOLIDATED STATEMENT OF COMPREHENSIVE INCOME</t>
  </si>
  <si>
    <t>Non-controlling</t>
  </si>
  <si>
    <t>Revaluation</t>
  </si>
  <si>
    <t>reserve</t>
  </si>
  <si>
    <t>The unaudited condensed consolidated statement of changes in equity should be read in conjunction with the audited financial statement for the financial year ended 30 June 2010 and the accompanying explanatory notes attached to the interim financial report.</t>
  </si>
  <si>
    <t>The financial report is unaudited and has been prepared in accordance with Financial Reporting Standard (FRS) 134 "Interim Financial Reporting" and Chapter 9 Appendix 9B of the Listing Requirements of Bursa Malaysia Securities Berhad (Bursa Securities) and should be read in conjunction with the audited financial statements of the Group for the financial year ended 30 June 2010.</t>
  </si>
  <si>
    <t>There were no material items of an unusual nature and amount for the current quarter and financial year under review.</t>
  </si>
  <si>
    <t>There were no material changes in the estimates used in the current quarter and financial year as compared to those used in the previous year financial year.</t>
  </si>
  <si>
    <t>There were no changes in the composition of the Group during the quarter under review.</t>
  </si>
  <si>
    <t>B8.</t>
  </si>
  <si>
    <t>A14</t>
  </si>
  <si>
    <t>Trade Receivable (RM'000)</t>
  </si>
  <si>
    <t>Past due amount:</t>
  </si>
  <si>
    <t>Up to 30 days</t>
  </si>
  <si>
    <t>&gt;30 to 60 days</t>
  </si>
  <si>
    <t>&gt;60 to 90 days</t>
  </si>
  <si>
    <t>&gt;90 to 180 days</t>
  </si>
  <si>
    <t>&gt;180 days</t>
  </si>
  <si>
    <t>Total past due amount</t>
  </si>
  <si>
    <t>Impaired assets not included in the above:</t>
  </si>
  <si>
    <t>There were no material events between the financial year ended 30 June 2010 and the date of this report, which is likely to substantially affect the current quarter and financial year results under review.</t>
  </si>
  <si>
    <t>The accounting policies and methods of computation adopted in the preparation of the interim financial statements are consistent with those adopted in the annual financial statements for the year ended 30 June 2010, which includes the adoption of new/revised FRS effective for the financial period beginning on or after 1 January 2010 and are relevant to the Group.</t>
  </si>
  <si>
    <t>(The figures have not been audited)</t>
  </si>
  <si>
    <t>Group</t>
  </si>
  <si>
    <t>Segmental Results</t>
  </si>
  <si>
    <t>Results from operating activities</t>
  </si>
  <si>
    <t>Finance costs</t>
  </si>
  <si>
    <t>Profit / (Loss) before tax</t>
  </si>
  <si>
    <t>Tax expense</t>
  </si>
  <si>
    <t>Profit / (Loss) for the period</t>
  </si>
  <si>
    <t>Revenues from external customers</t>
  </si>
  <si>
    <t>FRS 139, Financial Instruments: Recognition and Measurement</t>
  </si>
  <si>
    <t>Prior to the adoption of FRS139, inter-company loans were recorded at cost. With the adoption of FRS139, inter-company loans are now recognised at their fair values, which are estimated by discounting the expected cash flows using the current market interest rate of a loan with similar risk and tenure. Finance income and costs are recognised in profit or loss using the effective interest method.</t>
  </si>
  <si>
    <t>Inter-company loans</t>
  </si>
  <si>
    <t>Fair value changes of financial liabilities</t>
  </si>
  <si>
    <t>FINANCIAL ASSETS THAT ARE PAST DUE OR IMPAIRED</t>
  </si>
  <si>
    <t xml:space="preserve">The financial assets are classified as impaired asset when they are more than 180 days past due and after impairment tests reveal that their recovery is doubtful. Adequate impairment losses have been made for these impaired assets. </t>
  </si>
  <si>
    <t>Balance as of 1 July 2010</t>
  </si>
  <si>
    <t>Total comprehensive income for the period</t>
  </si>
  <si>
    <t xml:space="preserve">  Net proceeds / (repayment) of borrowings</t>
  </si>
  <si>
    <t>Retained Profits/(Losses)</t>
  </si>
  <si>
    <t>&lt;------------------      Attributable to equity holders of the Parent Company     ------------------&gt;</t>
  </si>
  <si>
    <t>The unaudited condensed consolidated statement of comprehensive income should be read in conjunction with the audited financial statement for the financial year ended 30 June 2010 and the accompanying explanatory notes attached to the interim financial report.</t>
  </si>
  <si>
    <t>The unaudited condensed consolidated statement of financial position should be read in conjunction with the audited financial statement for the financial year ended 30 June 2010 and the accompanying explanatory notes attached to the interim financial report.</t>
  </si>
  <si>
    <t xml:space="preserve">  Gain on disposal of property, plant and equipment</t>
  </si>
  <si>
    <t xml:space="preserve">  Fixed deposit with licensed banks</t>
  </si>
  <si>
    <t>On 13 June 2006, the Group announced that Morning Valley Sdn Bhd ("MVSB"), a wholly-owned subsidiary company of Bio Osmo Bhd, had on even date entered into a conditional sale and purchase agreement with Damansara Residences Sdn Bhd (“DRSB”) to acquire a piece of freehold land held under GM556 for Lot No. 504 in Mukim Ulu Kelang, Place of 8th Mile Ulu Kelang, District of Gombak, State of Selangor measuring approximately 3.111 hectares (“Land”) for a cash consideration of RM20,000,000 (“Proposed Acquisition”).</t>
  </si>
  <si>
    <t>Vs Morning Valley Sdn. Bhd.</t>
  </si>
  <si>
    <t>Amshore Holdings Sdn. Bhd. Vs Century Machinery (Ong Chong Yong)</t>
  </si>
  <si>
    <t>STATUS OF THE CORPORATE PROPOSAL</t>
  </si>
  <si>
    <t>Datuk Idris Bin Haji Hashim</t>
  </si>
  <si>
    <t>Executive Chairman</t>
  </si>
  <si>
    <t>Quarterly report on consolidated results for the second quarter ended 31 December 2010.</t>
  </si>
  <si>
    <t>UNAUDITED CONDENSED CONSOLIDATED STATEMENT OF FINANCIAL POSITION AS AT 31 DECEMBER 2010</t>
  </si>
  <si>
    <t>UNAUDITED CONDENSED CONSOLIDATED CASH FLOW STATEMENT FOR THE FINANCIAL PERIOD ENDED 31 DECEMBER 2010</t>
  </si>
  <si>
    <t>The unaudited condensed consolidated cash flow statement should be read in conjunction with the audited financial statement for the financial year ended 30 June 2010 and the accompanying explanatory notes attached to the interim financial report.</t>
  </si>
  <si>
    <t>CONDENSED CONSOLIDATED STATEMENT OF CHANGES IN EQUITY FOR THE FINANCIAL PERIOD ENDED 31ST DECEMBER 2010</t>
  </si>
  <si>
    <t>Balance as of 31 December 2010</t>
  </si>
  <si>
    <t>Balance as of 31 December 2009</t>
  </si>
  <si>
    <t>NOTES TO THE QUARTERLY REPORT ON CONSOLIDATED RESULT FOR THE 2ND QUARTER ENDED 31 DECEMBER 2010</t>
  </si>
  <si>
    <t>The Group does not have any financial liabilities measured at fair value through profit or loss as at 31 December 2010.</t>
  </si>
  <si>
    <t xml:space="preserve">There were no issuance and repayment of debt and equity securities, share buy-backs, share cancellations and resale of treasury shares for the second quarter ended 31 December 2010.  </t>
  </si>
  <si>
    <t>Cumulative Quarter Ended 31/12/2010</t>
  </si>
  <si>
    <t xml:space="preserve">The Group recorded a turnover of RM 4.147 million for the 2nd quarter ended 31 December 2010 from the sales of bottled drinking water and Arctic Ice Energy drinks as compared to RM 3.704 million for the corresponding quarter last year. </t>
  </si>
  <si>
    <t>The Group recorded a turnover of RM 4.147 million for the current quarter as compared to RM 3.912 million for the previous quarter.</t>
  </si>
  <si>
    <t>The proposed Private Placement of up to 10% of the issued and paid-up capital of Bio Osmo Bhd was approved by Bursa Securities on 4 November 2009. The implementation of the Private Placement was subsequently granted an extension until 4 May 2011.</t>
  </si>
  <si>
    <t>The Group borrowings as at 31 December 2010 are as follows:-</t>
  </si>
  <si>
    <t>AQRS The Building Company Sdn. Bhd. (formerly known as Damansara Residences Sdn. Bhd.)</t>
  </si>
  <si>
    <t>However, both MVSB and DRSB had mutually agreed to terminate the SPA. The RM 3.0 million deposit paid has not been refunded to the Company and the necessary legal proceedings are currently being initiated against AQRS The Building Company Sdn. Bhd. (AQRS) and whosoever else to recover the deposit sum and the lawyers shall be doing the neccessaries.</t>
  </si>
  <si>
    <t>Amshore Holdings Sdn. Bhd., a wholly-owned subsidiary company of Bio Osmo Bhd, has initiated legal proceedings in the Kuala Lumpur High Court Suit No. D-22-998-2009 against Century Machinery in order to recover the USD1.5 million (about RM 5.05 million) paid by the Company for machinery and equipment for mineral water plant in relation to the Proposed Acquisition which had been mutually terminated ab initio.</t>
  </si>
  <si>
    <t>ACFL Sdn. Bhd., Leong Choon Meng and Chong Kim Chan Vs Bio Osmo Bhd.</t>
  </si>
  <si>
    <t>The Group registered a loss before tax of RM 2.358 million for the current quarter as compared to a loss before tax of RM 1.698 million for the preceding quarter. The higher loss of the current quarter was attributable to the increase of material costs particularly PET resin and finance costs. Besides, the loss of preceding quarter was low partly due to the profit arising from the disposal of land.</t>
  </si>
  <si>
    <t>On 12 January 2011, Bio Osmo Bhd was served with a Writ of Summons and Statement of Claim dated 4 January 2011. The Plaintiffs made a claim over the advisory fee of RM420,800 plus 10% interest rate per annum from 5 August 2010 until the date of full realization as well as its cost.</t>
  </si>
  <si>
    <t>FOR THE PERIOD</t>
  </si>
  <si>
    <t>There was no valuation of property, plant and equipment in the current quarter.</t>
  </si>
  <si>
    <t>RETAINED EARNINGS</t>
  </si>
  <si>
    <t>As at</t>
  </si>
  <si>
    <t>Realised</t>
  </si>
  <si>
    <t>Unrealised</t>
  </si>
  <si>
    <t>Consolidation adjustments</t>
  </si>
  <si>
    <t>Total Group retained earnings as per consolidated accounts</t>
  </si>
  <si>
    <t>30-09-2010</t>
  </si>
  <si>
    <t>The company operates mainly in two geographical areas namely Malaysia and Singapore. Therefore segment information is presented in respect of the Group's geographical segments which are based on the Group's management and internal reporting structure. The segmental results include items directly attributable to a segment as well as those that can be allocated on a reasonable basis.</t>
  </si>
  <si>
    <t>Geographical segments</t>
  </si>
  <si>
    <t>Malaysia</t>
  </si>
  <si>
    <t>Singapore</t>
  </si>
  <si>
    <t>There were no sale of unquoted investments and properties for the current quarter.</t>
  </si>
  <si>
    <t>B14.</t>
  </si>
  <si>
    <t>As a result, the Group registered a loss before tax of RM 2.358 million as compared to a loss before tax of RM 3.681 million for the same quarter last year. The results were mainly attributable to the increased sales.</t>
  </si>
  <si>
    <t>28 February 2011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</si>
</sst>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0_);_(* \(#,##0.0000\);_(* &quot;-&quot;????_);_(@_)"/>
    <numFmt numFmtId="173" formatCode="_(* #,##0_);_(* \(#,##0\);_(* &quot;-&quot;??_);_(@_)"/>
    <numFmt numFmtId="174" formatCode="_(* #,##0.0_);_(* \(#,##0.0\);_(* &quot;-&quot;??_);_(@_)"/>
    <numFmt numFmtId="175" formatCode="0.0000"/>
    <numFmt numFmtId="176" formatCode="_(* #,##0.000_);_(* \(#,##0.000\);_(* &quot;-&quot;??_);_(@_)"/>
    <numFmt numFmtId="177" formatCode="[$-809]dd\ mmmm\ yyyy"/>
  </numFmts>
  <fonts count="37">
    <font>
      <sz val="12"/>
      <name val="Arial"/>
      <family val="2"/>
    </font>
    <font>
      <sz val="10"/>
      <color indexed="8"/>
      <name val="MS Sans Serif"/>
      <family val="2"/>
    </font>
    <font>
      <b/>
      <sz val="10"/>
      <name val="Arial"/>
      <family val="2"/>
    </font>
    <font>
      <b/>
      <sz val="12"/>
      <name val="Arial"/>
      <family val="2"/>
    </font>
    <font>
      <sz val="11"/>
      <name val="Arial"/>
      <family val="2"/>
    </font>
    <font>
      <sz val="14"/>
      <name val="Arial"/>
      <family val="2"/>
    </font>
    <font>
      <b/>
      <sz val="14"/>
      <name val="Arial"/>
      <family val="2"/>
    </font>
    <font>
      <sz val="10"/>
      <name val="Arial"/>
      <family val="2"/>
    </font>
    <font>
      <b/>
      <sz val="11"/>
      <name val="Arial"/>
      <family val="2"/>
    </font>
    <font>
      <b/>
      <sz val="16"/>
      <name val="Arial"/>
      <family val="2"/>
    </font>
    <font>
      <sz val="16"/>
      <name val="Arial"/>
      <family val="2"/>
    </font>
    <font>
      <i/>
      <sz val="16"/>
      <name val="Arial"/>
      <family val="2"/>
    </font>
    <font>
      <b/>
      <sz val="13"/>
      <name val="Arial"/>
      <family val="2"/>
    </font>
    <font>
      <i/>
      <sz val="13"/>
      <name val="Arial"/>
      <family val="2"/>
    </font>
    <font>
      <sz val="13"/>
      <name val="Arial"/>
      <family val="2"/>
    </font>
    <font>
      <b/>
      <sz val="17"/>
      <name val="Arial"/>
      <family val="2"/>
    </font>
    <font>
      <i/>
      <sz val="10"/>
      <name val="Arial"/>
      <family val="2"/>
    </font>
    <font>
      <sz val="9"/>
      <name val="Tahoma"/>
      <family val="2"/>
    </font>
    <font>
      <b/>
      <sz val="9"/>
      <name val="Tahoma"/>
      <family val="2"/>
    </font>
    <font>
      <b/>
      <u val="single"/>
      <sz val="13"/>
      <name val="Arial"/>
      <family val="2"/>
    </font>
    <font>
      <sz val="10"/>
      <color indexed="9"/>
      <name val="MS Sans Serif"/>
      <family val="2"/>
    </font>
    <font>
      <sz val="10"/>
      <color indexed="20"/>
      <name val="MS Sans Serif"/>
      <family val="2"/>
    </font>
    <font>
      <b/>
      <sz val="10"/>
      <color indexed="52"/>
      <name val="MS Sans Serif"/>
      <family val="2"/>
    </font>
    <font>
      <b/>
      <sz val="10"/>
      <color indexed="9"/>
      <name val="MS Sans Serif"/>
      <family val="2"/>
    </font>
    <font>
      <i/>
      <sz val="10"/>
      <color indexed="23"/>
      <name val="MS Sans Serif"/>
      <family val="2"/>
    </font>
    <font>
      <sz val="10"/>
      <color indexed="17"/>
      <name val="MS Sans Serif"/>
      <family val="2"/>
    </font>
    <font>
      <b/>
      <sz val="15"/>
      <color indexed="56"/>
      <name val="MS Sans Serif"/>
      <family val="2"/>
    </font>
    <font>
      <b/>
      <sz val="13"/>
      <color indexed="56"/>
      <name val="MS Sans Serif"/>
      <family val="2"/>
    </font>
    <font>
      <b/>
      <sz val="11"/>
      <color indexed="56"/>
      <name val="MS Sans Serif"/>
      <family val="2"/>
    </font>
    <font>
      <sz val="10"/>
      <color indexed="62"/>
      <name val="MS Sans Serif"/>
      <family val="2"/>
    </font>
    <font>
      <sz val="10"/>
      <color indexed="52"/>
      <name val="MS Sans Serif"/>
      <family val="2"/>
    </font>
    <font>
      <sz val="10"/>
      <color indexed="60"/>
      <name val="MS Sans Serif"/>
      <family val="2"/>
    </font>
    <font>
      <b/>
      <sz val="10"/>
      <color indexed="63"/>
      <name val="MS Sans Serif"/>
      <family val="2"/>
    </font>
    <font>
      <b/>
      <sz val="18"/>
      <color indexed="56"/>
      <name val="Cambria"/>
      <family val="2"/>
    </font>
    <font>
      <b/>
      <sz val="10"/>
      <color indexed="8"/>
      <name val="MS Sans Serif"/>
      <family val="2"/>
    </font>
    <font>
      <sz val="10"/>
      <color indexed="10"/>
      <name val="MS Sans Serif"/>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double"/>
    </border>
    <border>
      <left/>
      <right/>
      <top style="double">
        <color indexed="8"/>
      </top>
      <bottom/>
    </border>
    <border>
      <left/>
      <right/>
      <top/>
      <bottom style="thin"/>
    </border>
    <border>
      <left/>
      <right/>
      <top style="thin"/>
      <bottom style="double"/>
    </border>
    <border>
      <left/>
      <right/>
      <top style="thin">
        <color indexed="8"/>
      </top>
      <bottom/>
    </border>
    <border>
      <left/>
      <right/>
      <top style="thin"/>
      <bottom style="thin"/>
    </border>
    <border>
      <left>
        <color indexed="63"/>
      </left>
      <right>
        <color indexed="63"/>
      </right>
      <top style="thin"/>
      <bottom>
        <color indexed="63"/>
      </bottom>
    </border>
    <border>
      <left style="thin"/>
      <right style="thin"/>
      <top style="thin"/>
      <bottom/>
    </border>
    <border>
      <left style="thin"/>
      <right style="thin"/>
      <top/>
      <bottom style="thin"/>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71" fontId="7"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23" borderId="7" applyNumberFormat="0" applyFont="0" applyAlignment="0" applyProtection="0"/>
    <xf numFmtId="0" fontId="32" fillId="20" borderId="8" applyNumberFormat="0" applyAlignment="0" applyProtection="0"/>
    <xf numFmtId="9" fontId="7"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71">
    <xf numFmtId="0" fontId="0" fillId="0" borderId="0" xfId="0" applyAlignment="1">
      <alignment/>
    </xf>
    <xf numFmtId="0" fontId="4"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xf>
    <xf numFmtId="0" fontId="0" fillId="0" borderId="0" xfId="0" applyNumberFormat="1" applyFont="1" applyAlignment="1">
      <alignment/>
    </xf>
    <xf numFmtId="0" fontId="8" fillId="0" borderId="0" xfId="56" applyFont="1">
      <alignment/>
      <protection/>
    </xf>
    <xf numFmtId="0" fontId="7" fillId="0" borderId="0" xfId="56" applyFont="1">
      <alignment/>
      <protection/>
    </xf>
    <xf numFmtId="0" fontId="7" fillId="0" borderId="0" xfId="55" applyFont="1" applyAlignment="1">
      <alignment horizontal="center"/>
      <protection/>
    </xf>
    <xf numFmtId="14" fontId="7" fillId="0" borderId="0" xfId="0" applyNumberFormat="1" applyFont="1" applyAlignment="1" quotePrefix="1">
      <alignment horizontal="center"/>
    </xf>
    <xf numFmtId="0" fontId="10" fillId="0" borderId="0" xfId="0" applyNumberFormat="1" applyFont="1" applyAlignment="1">
      <alignment/>
    </xf>
    <xf numFmtId="0" fontId="10" fillId="0" borderId="0" xfId="0" applyNumberFormat="1" applyFont="1" applyFill="1" applyAlignment="1">
      <alignment/>
    </xf>
    <xf numFmtId="169" fontId="10" fillId="0" borderId="0" xfId="0" applyNumberFormat="1" applyFont="1" applyFill="1" applyBorder="1" applyAlignment="1">
      <alignment/>
    </xf>
    <xf numFmtId="0" fontId="12" fillId="0" borderId="0" xfId="0" applyNumberFormat="1" applyFont="1" applyAlignment="1">
      <alignment horizontal="left"/>
    </xf>
    <xf numFmtId="0" fontId="12" fillId="0" borderId="0" xfId="0" applyNumberFormat="1" applyFont="1" applyAlignment="1">
      <alignment/>
    </xf>
    <xf numFmtId="0" fontId="13" fillId="0" borderId="0" xfId="0" applyNumberFormat="1" applyFont="1" applyAlignment="1">
      <alignment horizontal="left"/>
    </xf>
    <xf numFmtId="0" fontId="14" fillId="0" borderId="0" xfId="0" applyNumberFormat="1" applyFont="1" applyAlignment="1">
      <alignment/>
    </xf>
    <xf numFmtId="0" fontId="14" fillId="0" borderId="0" xfId="0" applyNumberFormat="1" applyFont="1" applyAlignment="1">
      <alignment/>
    </xf>
    <xf numFmtId="0" fontId="14" fillId="0" borderId="0" xfId="0" applyNumberFormat="1" applyFont="1" applyAlignment="1">
      <alignment horizontal="left"/>
    </xf>
    <xf numFmtId="0" fontId="14" fillId="0" borderId="0" xfId="0" applyNumberFormat="1" applyFont="1" applyBorder="1" applyAlignment="1">
      <alignment/>
    </xf>
    <xf numFmtId="173" fontId="14" fillId="0" borderId="0" xfId="42" applyNumberFormat="1" applyFont="1" applyAlignment="1">
      <alignment/>
    </xf>
    <xf numFmtId="37" fontId="14" fillId="0" borderId="0" xfId="0" applyNumberFormat="1" applyFont="1" applyBorder="1" applyAlignment="1">
      <alignment/>
    </xf>
    <xf numFmtId="169" fontId="14" fillId="0" borderId="0" xfId="0" applyNumberFormat="1" applyFont="1" applyBorder="1" applyAlignment="1">
      <alignment/>
    </xf>
    <xf numFmtId="0" fontId="14" fillId="0" borderId="0" xfId="0" applyNumberFormat="1" applyFont="1" applyFill="1" applyAlignment="1">
      <alignment/>
    </xf>
    <xf numFmtId="169" fontId="14" fillId="0" borderId="0" xfId="0" applyNumberFormat="1" applyFont="1" applyFill="1" applyBorder="1" applyAlignment="1">
      <alignment/>
    </xf>
    <xf numFmtId="169" fontId="14" fillId="0" borderId="10" xfId="0" applyNumberFormat="1" applyFont="1" applyBorder="1" applyAlignment="1">
      <alignment/>
    </xf>
    <xf numFmtId="0" fontId="8" fillId="0" borderId="0" xfId="0" applyNumberFormat="1" applyFont="1" applyAlignment="1">
      <alignment horizontal="left"/>
    </xf>
    <xf numFmtId="0" fontId="12" fillId="0" borderId="0" xfId="0" applyNumberFormat="1" applyFont="1" applyFill="1" applyAlignment="1">
      <alignment horizontal="left"/>
    </xf>
    <xf numFmtId="0" fontId="0" fillId="0" borderId="0" xfId="0" applyNumberFormat="1" applyFont="1" applyFill="1" applyAlignment="1">
      <alignment/>
    </xf>
    <xf numFmtId="0" fontId="12" fillId="0" borderId="0" xfId="0" applyNumberFormat="1" applyFont="1" applyFill="1" applyAlignment="1">
      <alignment/>
    </xf>
    <xf numFmtId="173" fontId="14" fillId="0" borderId="0" xfId="42" applyNumberFormat="1" applyFont="1" applyFill="1" applyAlignment="1">
      <alignment/>
    </xf>
    <xf numFmtId="0" fontId="14" fillId="0" borderId="0" xfId="0" applyNumberFormat="1" applyFont="1" applyAlignment="1" quotePrefix="1">
      <alignment/>
    </xf>
    <xf numFmtId="0" fontId="7" fillId="0" borderId="0" xfId="55" applyFont="1" applyAlignment="1">
      <alignment/>
      <protection/>
    </xf>
    <xf numFmtId="173" fontId="14" fillId="0" borderId="0" xfId="42" applyNumberFormat="1" applyFont="1" applyBorder="1" applyAlignment="1">
      <alignment/>
    </xf>
    <xf numFmtId="169" fontId="5" fillId="0" borderId="0" xfId="0" applyNumberFormat="1" applyFont="1" applyFill="1" applyBorder="1" applyAlignment="1">
      <alignment/>
    </xf>
    <xf numFmtId="169" fontId="5" fillId="0" borderId="0" xfId="0" applyNumberFormat="1" applyFont="1" applyFill="1" applyAlignment="1">
      <alignment/>
    </xf>
    <xf numFmtId="3" fontId="5" fillId="0" borderId="0" xfId="0" applyNumberFormat="1" applyFont="1" applyFill="1" applyAlignment="1">
      <alignment/>
    </xf>
    <xf numFmtId="0" fontId="9" fillId="0" borderId="0" xfId="0" applyNumberFormat="1" applyFont="1" applyFill="1" applyAlignment="1">
      <alignment/>
    </xf>
    <xf numFmtId="0" fontId="10" fillId="0" borderId="0" xfId="0" applyNumberFormat="1" applyFont="1" applyFill="1" applyAlignment="1">
      <alignment horizontal="center"/>
    </xf>
    <xf numFmtId="14" fontId="10" fillId="0" borderId="0" xfId="0" applyNumberFormat="1" applyFont="1" applyFill="1" applyAlignment="1" quotePrefix="1">
      <alignment horizontal="center"/>
    </xf>
    <xf numFmtId="0" fontId="11" fillId="0" borderId="0" xfId="0" applyNumberFormat="1" applyFont="1" applyFill="1" applyBorder="1" applyAlignment="1">
      <alignment horizontal="center"/>
    </xf>
    <xf numFmtId="0" fontId="10" fillId="0" borderId="0" xfId="0" applyNumberFormat="1" applyFont="1" applyFill="1" applyBorder="1" applyAlignment="1">
      <alignment/>
    </xf>
    <xf numFmtId="169" fontId="10" fillId="0" borderId="0" xfId="0" applyNumberFormat="1" applyFont="1" applyFill="1" applyAlignment="1">
      <alignment/>
    </xf>
    <xf numFmtId="171" fontId="10" fillId="0" borderId="0" xfId="0" applyNumberFormat="1" applyFont="1" applyFill="1" applyAlignment="1">
      <alignment/>
    </xf>
    <xf numFmtId="171" fontId="10" fillId="0" borderId="11" xfId="0" applyNumberFormat="1" applyFont="1" applyFill="1" applyBorder="1" applyAlignment="1">
      <alignment/>
    </xf>
    <xf numFmtId="169" fontId="10" fillId="0" borderId="11" xfId="0" applyNumberFormat="1" applyFont="1" applyFill="1" applyBorder="1" applyAlignment="1">
      <alignment horizontal="right"/>
    </xf>
    <xf numFmtId="169" fontId="10" fillId="0" borderId="0" xfId="0" applyNumberFormat="1" applyFont="1" applyFill="1" applyAlignment="1">
      <alignment horizontal="right"/>
    </xf>
    <xf numFmtId="4" fontId="10" fillId="0" borderId="0" xfId="0" applyNumberFormat="1" applyFont="1" applyFill="1" applyAlignment="1">
      <alignment/>
    </xf>
    <xf numFmtId="3" fontId="10" fillId="0" borderId="0" xfId="0" applyNumberFormat="1" applyFont="1" applyFill="1" applyAlignment="1">
      <alignment/>
    </xf>
    <xf numFmtId="173" fontId="7" fillId="0" borderId="0" xfId="42" applyNumberFormat="1" applyFont="1" applyFill="1" applyAlignment="1">
      <alignment horizontal="center"/>
    </xf>
    <xf numFmtId="0" fontId="14" fillId="0" borderId="0" xfId="0" applyNumberFormat="1" applyFont="1" applyFill="1" applyAlignment="1" quotePrefix="1">
      <alignment/>
    </xf>
    <xf numFmtId="0" fontId="14" fillId="0" borderId="0" xfId="0" applyNumberFormat="1" applyFont="1" applyFill="1" applyAlignment="1">
      <alignment horizontal="left"/>
    </xf>
    <xf numFmtId="169" fontId="10" fillId="0" borderId="0" xfId="0" applyNumberFormat="1" applyFont="1" applyFill="1" applyBorder="1" applyAlignment="1">
      <alignment horizontal="center"/>
    </xf>
    <xf numFmtId="169" fontId="10" fillId="0" borderId="12" xfId="0" applyNumberFormat="1" applyFont="1" applyFill="1" applyBorder="1" applyAlignment="1">
      <alignment/>
    </xf>
    <xf numFmtId="0" fontId="7" fillId="0" borderId="0" xfId="0" applyNumberFormat="1" applyFont="1" applyBorder="1" applyAlignment="1">
      <alignment horizontal="center"/>
    </xf>
    <xf numFmtId="14" fontId="7" fillId="0" borderId="0" xfId="0" applyNumberFormat="1" applyFont="1" applyBorder="1" applyAlignment="1" quotePrefix="1">
      <alignment horizontal="center"/>
    </xf>
    <xf numFmtId="173" fontId="7" fillId="0" borderId="12" xfId="42" applyNumberFormat="1" applyFont="1" applyFill="1" applyBorder="1" applyAlignment="1">
      <alignment horizontal="center"/>
    </xf>
    <xf numFmtId="173" fontId="7" fillId="0" borderId="0" xfId="42" applyNumberFormat="1" applyFont="1" applyFill="1" applyBorder="1" applyAlignment="1">
      <alignment horizontal="center"/>
    </xf>
    <xf numFmtId="0" fontId="10" fillId="0" borderId="0" xfId="0" applyNumberFormat="1" applyFont="1" applyFill="1" applyAlignment="1">
      <alignment vertical="justify"/>
    </xf>
    <xf numFmtId="0" fontId="16" fillId="0" borderId="0" xfId="0" applyNumberFormat="1" applyFont="1" applyAlignment="1">
      <alignment/>
    </xf>
    <xf numFmtId="0" fontId="0" fillId="0" borderId="0" xfId="0" applyNumberFormat="1" applyFont="1" applyBorder="1" applyAlignment="1">
      <alignment/>
    </xf>
    <xf numFmtId="0" fontId="7" fillId="0" borderId="0" xfId="55" applyFont="1">
      <alignment/>
      <protection/>
    </xf>
    <xf numFmtId="173" fontId="7" fillId="0" borderId="0" xfId="42" applyNumberFormat="1" applyFont="1" applyAlignment="1">
      <alignment/>
    </xf>
    <xf numFmtId="0" fontId="12" fillId="0" borderId="0" xfId="0" applyNumberFormat="1" applyFont="1" applyFill="1" applyAlignment="1">
      <alignment horizontal="justify" vertical="top" wrapText="1"/>
    </xf>
    <xf numFmtId="171" fontId="14" fillId="0" borderId="0" xfId="42" applyNumberFormat="1" applyFont="1" applyAlignment="1">
      <alignment/>
    </xf>
    <xf numFmtId="173" fontId="14" fillId="0" borderId="10" xfId="42" applyNumberFormat="1" applyFont="1" applyBorder="1" applyAlignment="1">
      <alignment/>
    </xf>
    <xf numFmtId="0" fontId="14" fillId="0" borderId="0" xfId="0" applyNumberFormat="1" applyFont="1" applyBorder="1" applyAlignment="1">
      <alignment horizontal="left"/>
    </xf>
    <xf numFmtId="0" fontId="12" fillId="0" borderId="0" xfId="0" applyNumberFormat="1" applyFont="1" applyAlignment="1">
      <alignment horizontal="right"/>
    </xf>
    <xf numFmtId="14" fontId="12" fillId="0" borderId="0" xfId="0" applyNumberFormat="1" applyFont="1" applyAlignment="1" quotePrefix="1">
      <alignment horizontal="right"/>
    </xf>
    <xf numFmtId="0" fontId="12" fillId="0" borderId="0" xfId="0" applyNumberFormat="1" applyFont="1" applyFill="1" applyAlignment="1">
      <alignment horizontal="left" vertical="top" wrapText="1"/>
    </xf>
    <xf numFmtId="173" fontId="14" fillId="0" borderId="13" xfId="42" applyNumberFormat="1" applyFont="1" applyFill="1" applyBorder="1" applyAlignment="1">
      <alignment/>
    </xf>
    <xf numFmtId="169" fontId="14" fillId="0" borderId="10" xfId="0" applyNumberFormat="1" applyFont="1" applyFill="1" applyBorder="1" applyAlignment="1">
      <alignment/>
    </xf>
    <xf numFmtId="173" fontId="14" fillId="0" borderId="10" xfId="42" applyNumberFormat="1" applyFont="1" applyFill="1" applyBorder="1" applyAlignment="1">
      <alignment/>
    </xf>
    <xf numFmtId="171" fontId="14" fillId="0" borderId="10" xfId="42" applyFont="1" applyFill="1" applyBorder="1" applyAlignment="1">
      <alignment/>
    </xf>
    <xf numFmtId="0" fontId="14" fillId="0" borderId="0" xfId="0" applyNumberFormat="1" applyFont="1" applyFill="1" applyBorder="1" applyAlignment="1">
      <alignment/>
    </xf>
    <xf numFmtId="15" fontId="14" fillId="0" borderId="0" xfId="0" applyNumberFormat="1" applyFont="1" applyFill="1" applyAlignment="1" quotePrefix="1">
      <alignment/>
    </xf>
    <xf numFmtId="0" fontId="0" fillId="0" borderId="0" xfId="0" applyNumberFormat="1" applyFont="1" applyFill="1" applyBorder="1" applyAlignment="1">
      <alignment/>
    </xf>
    <xf numFmtId="173" fontId="14" fillId="24" borderId="0" xfId="42" applyNumberFormat="1" applyFont="1" applyFill="1" applyAlignment="1">
      <alignment/>
    </xf>
    <xf numFmtId="173" fontId="14" fillId="24" borderId="0" xfId="42" applyNumberFormat="1" applyFont="1" applyFill="1" applyAlignment="1">
      <alignment horizontal="right"/>
    </xf>
    <xf numFmtId="0" fontId="2" fillId="0" borderId="0" xfId="56" applyFont="1">
      <alignment/>
      <protection/>
    </xf>
    <xf numFmtId="0" fontId="7" fillId="0" borderId="0" xfId="0" applyNumberFormat="1" applyFont="1" applyAlignment="1">
      <alignment/>
    </xf>
    <xf numFmtId="0" fontId="2" fillId="0" borderId="0" xfId="0" applyNumberFormat="1" applyFont="1" applyAlignment="1">
      <alignment/>
    </xf>
    <xf numFmtId="0" fontId="14" fillId="24" borderId="0" xfId="0" applyNumberFormat="1" applyFont="1" applyFill="1" applyAlignment="1">
      <alignment/>
    </xf>
    <xf numFmtId="0" fontId="7" fillId="0" borderId="0" xfId="57" applyFont="1">
      <alignment/>
      <protection/>
    </xf>
    <xf numFmtId="0" fontId="4" fillId="0" borderId="0" xfId="0" applyNumberFormat="1" applyFont="1" applyFill="1" applyAlignment="1">
      <alignment/>
    </xf>
    <xf numFmtId="0" fontId="10" fillId="0" borderId="0" xfId="0" applyNumberFormat="1" applyFont="1" applyFill="1" applyAlignment="1" quotePrefix="1">
      <alignment horizontal="left"/>
    </xf>
    <xf numFmtId="14" fontId="10" fillId="0" borderId="0" xfId="0" applyNumberFormat="1" applyFont="1" applyFill="1" applyAlignment="1">
      <alignment horizontal="center"/>
    </xf>
    <xf numFmtId="0" fontId="9" fillId="0" borderId="0" xfId="0" applyNumberFormat="1" applyFont="1" applyFill="1" applyBorder="1" applyAlignment="1">
      <alignment horizontal="center"/>
    </xf>
    <xf numFmtId="169" fontId="10" fillId="0" borderId="14" xfId="0" applyNumberFormat="1" applyFont="1" applyFill="1" applyBorder="1" applyAlignment="1">
      <alignment/>
    </xf>
    <xf numFmtId="0" fontId="10" fillId="0" borderId="0" xfId="0" applyNumberFormat="1" applyFont="1" applyFill="1" applyAlignment="1">
      <alignment horizontal="left"/>
    </xf>
    <xf numFmtId="0" fontId="11" fillId="0" borderId="0" xfId="0" applyNumberFormat="1" applyFont="1" applyFill="1" applyAlignment="1">
      <alignment/>
    </xf>
    <xf numFmtId="0" fontId="5" fillId="0" borderId="0" xfId="0" applyNumberFormat="1" applyFont="1" applyFill="1" applyAlignment="1">
      <alignment/>
    </xf>
    <xf numFmtId="0" fontId="14" fillId="0" borderId="0" xfId="0" applyNumberFormat="1" applyFont="1" applyAlignment="1">
      <alignment horizontal="justify" wrapText="1"/>
    </xf>
    <xf numFmtId="0" fontId="6" fillId="0" borderId="0" xfId="0" applyNumberFormat="1" applyFont="1" applyAlignment="1">
      <alignment horizontal="left"/>
    </xf>
    <xf numFmtId="3" fontId="14" fillId="0" borderId="0" xfId="0" applyNumberFormat="1" applyFont="1" applyAlignment="1">
      <alignment/>
    </xf>
    <xf numFmtId="171" fontId="14" fillId="0" borderId="10" xfId="42" applyNumberFormat="1" applyFont="1" applyFill="1" applyBorder="1" applyAlignment="1">
      <alignment horizontal="justify"/>
    </xf>
    <xf numFmtId="169" fontId="5" fillId="0" borderId="15" xfId="0" applyNumberFormat="1" applyFont="1" applyFill="1" applyBorder="1" applyAlignment="1">
      <alignment/>
    </xf>
    <xf numFmtId="169" fontId="10" fillId="0" borderId="13" xfId="0" applyNumberFormat="1" applyFont="1" applyFill="1" applyBorder="1" applyAlignment="1">
      <alignment/>
    </xf>
    <xf numFmtId="169" fontId="10" fillId="0" borderId="13" xfId="0" applyNumberFormat="1" applyFont="1" applyFill="1" applyBorder="1" applyAlignment="1">
      <alignment horizontal="center"/>
    </xf>
    <xf numFmtId="169" fontId="5" fillId="0" borderId="10" xfId="0" applyNumberFormat="1" applyFont="1" applyFill="1" applyBorder="1" applyAlignment="1">
      <alignment/>
    </xf>
    <xf numFmtId="169" fontId="5" fillId="0" borderId="0" xfId="0" applyNumberFormat="1" applyFont="1" applyFill="1" applyAlignment="1">
      <alignment horizontal="right"/>
    </xf>
    <xf numFmtId="169" fontId="5" fillId="0" borderId="12" xfId="0" applyNumberFormat="1" applyFont="1" applyFill="1" applyBorder="1" applyAlignment="1">
      <alignment/>
    </xf>
    <xf numFmtId="172" fontId="5" fillId="0" borderId="10" xfId="0" applyNumberFormat="1" applyFont="1" applyFill="1" applyBorder="1" applyAlignment="1">
      <alignment/>
    </xf>
    <xf numFmtId="172" fontId="5" fillId="0" borderId="0" xfId="0" applyNumberFormat="1" applyFont="1" applyFill="1" applyBorder="1" applyAlignment="1">
      <alignment/>
    </xf>
    <xf numFmtId="14" fontId="7" fillId="0" borderId="0" xfId="0" applyNumberFormat="1" applyFont="1" applyFill="1" applyAlignment="1" quotePrefix="1">
      <alignment horizontal="center"/>
    </xf>
    <xf numFmtId="173" fontId="2" fillId="0" borderId="0" xfId="42" applyNumberFormat="1" applyFont="1" applyAlignment="1">
      <alignment/>
    </xf>
    <xf numFmtId="173" fontId="2" fillId="0" borderId="0" xfId="42" applyNumberFormat="1" applyFont="1" applyFill="1" applyAlignment="1">
      <alignment horizontal="center"/>
    </xf>
    <xf numFmtId="173" fontId="7" fillId="0" borderId="0" xfId="42" applyNumberFormat="1" applyFont="1" applyFill="1" applyAlignment="1">
      <alignment/>
    </xf>
    <xf numFmtId="0" fontId="7" fillId="0" borderId="0" xfId="56" applyFont="1" applyBorder="1">
      <alignment/>
      <protection/>
    </xf>
    <xf numFmtId="14" fontId="7" fillId="0" borderId="0" xfId="0" applyNumberFormat="1" applyFont="1" applyAlignment="1" quotePrefix="1">
      <alignment/>
    </xf>
    <xf numFmtId="0" fontId="7" fillId="0" borderId="0" xfId="0" applyNumberFormat="1" applyFont="1" applyBorder="1" applyAlignment="1">
      <alignment horizontal="center" vertical="center" wrapText="1"/>
    </xf>
    <xf numFmtId="0" fontId="7" fillId="0" borderId="0" xfId="0" applyNumberFormat="1" applyFont="1" applyAlignment="1">
      <alignment vertical="center" wrapText="1"/>
    </xf>
    <xf numFmtId="0" fontId="7" fillId="0" borderId="0" xfId="0" applyNumberFormat="1" applyFont="1" applyAlignment="1">
      <alignment horizontal="center" vertical="center" wrapText="1"/>
    </xf>
    <xf numFmtId="0" fontId="7" fillId="0" borderId="0" xfId="0" applyNumberFormat="1" applyFont="1" applyFill="1" applyAlignment="1">
      <alignment horizontal="center" vertical="center"/>
    </xf>
    <xf numFmtId="0" fontId="0" fillId="0" borderId="0" xfId="0" applyFont="1" applyAlignment="1">
      <alignment/>
    </xf>
    <xf numFmtId="0" fontId="0" fillId="0" borderId="0" xfId="0" applyFont="1" applyBorder="1" applyAlignment="1">
      <alignment horizontal="justify"/>
    </xf>
    <xf numFmtId="0" fontId="12" fillId="0" borderId="0" xfId="0" applyNumberFormat="1" applyFont="1" applyAlignment="1">
      <alignment horizontal="justify" vertical="center"/>
    </xf>
    <xf numFmtId="0" fontId="7" fillId="0" borderId="0" xfId="56" applyFont="1" applyFill="1">
      <alignment/>
      <protection/>
    </xf>
    <xf numFmtId="0" fontId="7" fillId="0" borderId="0" xfId="0" applyNumberFormat="1" applyFont="1" applyAlignment="1">
      <alignment horizontal="left"/>
    </xf>
    <xf numFmtId="0" fontId="7" fillId="0" borderId="0" xfId="56" applyFont="1" applyAlignment="1">
      <alignment/>
      <protection/>
    </xf>
    <xf numFmtId="0" fontId="2" fillId="0" borderId="0" xfId="56" applyFont="1" applyAlignment="1">
      <alignment vertical="center" wrapText="1"/>
      <protection/>
    </xf>
    <xf numFmtId="0" fontId="7" fillId="0" borderId="0" xfId="56" applyFont="1" applyAlignment="1">
      <alignment vertical="center" wrapText="1"/>
      <protection/>
    </xf>
    <xf numFmtId="0" fontId="7" fillId="0" borderId="0" xfId="56" applyFont="1" applyFill="1" applyAlignment="1">
      <alignment horizontal="center"/>
      <protection/>
    </xf>
    <xf numFmtId="0" fontId="7" fillId="0" borderId="0" xfId="56" applyFont="1" applyBorder="1" applyAlignment="1">
      <alignment horizontal="center"/>
      <protection/>
    </xf>
    <xf numFmtId="173" fontId="7" fillId="0" borderId="0" xfId="42" applyNumberFormat="1" applyFont="1" applyFill="1" applyAlignment="1">
      <alignment/>
    </xf>
    <xf numFmtId="0" fontId="2" fillId="0" borderId="0" xfId="56" applyFont="1" applyFill="1">
      <alignment/>
      <protection/>
    </xf>
    <xf numFmtId="0" fontId="2" fillId="0" borderId="0" xfId="56" applyFont="1" applyBorder="1">
      <alignment/>
      <protection/>
    </xf>
    <xf numFmtId="173" fontId="7" fillId="0" borderId="0" xfId="42" applyNumberFormat="1" applyFont="1" applyFill="1" applyBorder="1" applyAlignment="1">
      <alignment/>
    </xf>
    <xf numFmtId="173" fontId="7" fillId="0" borderId="12" xfId="42" applyNumberFormat="1" applyFont="1" applyFill="1" applyBorder="1" applyAlignment="1">
      <alignment/>
    </xf>
    <xf numFmtId="173" fontId="7" fillId="0" borderId="0" xfId="42" applyNumberFormat="1" applyFont="1" applyBorder="1" applyAlignment="1">
      <alignment/>
    </xf>
    <xf numFmtId="173" fontId="2" fillId="0" borderId="0" xfId="42" applyNumberFormat="1" applyFont="1" applyFill="1" applyAlignment="1">
      <alignment/>
    </xf>
    <xf numFmtId="173" fontId="2" fillId="0" borderId="0" xfId="42" applyNumberFormat="1" applyFont="1" applyBorder="1" applyAlignment="1">
      <alignment/>
    </xf>
    <xf numFmtId="173" fontId="2" fillId="0" borderId="12" xfId="42" applyNumberFormat="1" applyFont="1" applyFill="1" applyBorder="1" applyAlignment="1">
      <alignment/>
    </xf>
    <xf numFmtId="173" fontId="2" fillId="0" borderId="12" xfId="42" applyNumberFormat="1" applyFont="1" applyFill="1" applyBorder="1" applyAlignment="1">
      <alignment horizontal="center"/>
    </xf>
    <xf numFmtId="0" fontId="7" fillId="0" borderId="0" xfId="57" applyFont="1" applyFill="1">
      <alignment/>
      <protection/>
    </xf>
    <xf numFmtId="173" fontId="2" fillId="0" borderId="15" xfId="42" applyNumberFormat="1" applyFont="1" applyFill="1" applyBorder="1" applyAlignment="1">
      <alignment horizontal="center"/>
    </xf>
    <xf numFmtId="173" fontId="2" fillId="0" borderId="13" xfId="42" applyNumberFormat="1" applyFont="1" applyFill="1" applyBorder="1" applyAlignment="1">
      <alignment/>
    </xf>
    <xf numFmtId="173" fontId="2" fillId="0" borderId="13" xfId="42" applyNumberFormat="1" applyFont="1" applyFill="1" applyBorder="1" applyAlignment="1">
      <alignment horizontal="center"/>
    </xf>
    <xf numFmtId="169" fontId="7" fillId="0" borderId="0" xfId="56" applyNumberFormat="1" applyFont="1" applyFill="1">
      <alignment/>
      <protection/>
    </xf>
    <xf numFmtId="0" fontId="7" fillId="0" borderId="0" xfId="56" applyNumberFormat="1" applyFont="1" applyAlignment="1">
      <alignment/>
      <protection/>
    </xf>
    <xf numFmtId="3" fontId="7" fillId="0" borderId="0" xfId="56" applyNumberFormat="1" applyFont="1" applyAlignment="1">
      <alignment/>
      <protection/>
    </xf>
    <xf numFmtId="173" fontId="7" fillId="0" borderId="13" xfId="42" applyNumberFormat="1" applyFont="1" applyFill="1" applyBorder="1" applyAlignment="1">
      <alignment/>
    </xf>
    <xf numFmtId="3" fontId="7" fillId="0" borderId="0" xfId="56" applyNumberFormat="1" applyFont="1" applyBorder="1" applyAlignment="1">
      <alignment/>
      <protection/>
    </xf>
    <xf numFmtId="3" fontId="7" fillId="0" borderId="0" xfId="0" applyNumberFormat="1" applyFont="1" applyAlignment="1">
      <alignment/>
    </xf>
    <xf numFmtId="3" fontId="7" fillId="0" borderId="0" xfId="0" applyNumberFormat="1" applyFont="1" applyFill="1" applyAlignment="1">
      <alignment/>
    </xf>
    <xf numFmtId="0" fontId="7" fillId="0" borderId="0" xfId="0" applyNumberFormat="1" applyFont="1" applyFill="1" applyAlignment="1">
      <alignment/>
    </xf>
    <xf numFmtId="0" fontId="3" fillId="0" borderId="0" xfId="0" applyNumberFormat="1" applyFont="1" applyFill="1" applyAlignment="1">
      <alignment/>
    </xf>
    <xf numFmtId="3" fontId="0" fillId="0" borderId="0" xfId="0" applyNumberFormat="1" applyFont="1" applyFill="1" applyAlignment="1">
      <alignment/>
    </xf>
    <xf numFmtId="4" fontId="0" fillId="0" borderId="0" xfId="0" applyNumberFormat="1" applyFont="1" applyFill="1" applyAlignment="1">
      <alignment/>
    </xf>
    <xf numFmtId="169" fontId="5" fillId="0" borderId="12" xfId="0" applyNumberFormat="1" applyFont="1" applyFill="1" applyBorder="1" applyAlignment="1">
      <alignment horizontal="right"/>
    </xf>
    <xf numFmtId="0" fontId="0" fillId="0" borderId="0" xfId="0" applyFont="1" applyAlignment="1">
      <alignment horizontal="justify" wrapText="1"/>
    </xf>
    <xf numFmtId="169" fontId="5" fillId="0" borderId="16" xfId="0" applyNumberFormat="1" applyFont="1" applyFill="1" applyBorder="1" applyAlignment="1">
      <alignment/>
    </xf>
    <xf numFmtId="169" fontId="7" fillId="0" borderId="0" xfId="0" applyNumberFormat="1" applyFont="1" applyFill="1" applyBorder="1" applyAlignment="1">
      <alignment/>
    </xf>
    <xf numFmtId="0" fontId="14" fillId="0" borderId="0" xfId="0" applyNumberFormat="1" applyFont="1" applyAlignment="1">
      <alignment horizontal="justify" vertical="center" wrapText="1"/>
    </xf>
    <xf numFmtId="0" fontId="14" fillId="0" borderId="0" xfId="0" applyNumberFormat="1" applyFont="1" applyAlignment="1">
      <alignment horizontal="center" vertical="center" wrapText="1"/>
    </xf>
    <xf numFmtId="173" fontId="14" fillId="0" borderId="0" xfId="42" applyNumberFormat="1" applyFont="1" applyAlignment="1">
      <alignment horizontal="justify" wrapText="1"/>
    </xf>
    <xf numFmtId="169" fontId="5" fillId="0" borderId="0" xfId="0" applyNumberFormat="1" applyFont="1" applyFill="1" applyBorder="1" applyAlignment="1">
      <alignment horizontal="right"/>
    </xf>
    <xf numFmtId="169" fontId="0" fillId="0" borderId="0" xfId="0" applyNumberFormat="1" applyFont="1" applyFill="1" applyAlignment="1">
      <alignment/>
    </xf>
    <xf numFmtId="173" fontId="14" fillId="0" borderId="13" xfId="42" applyNumberFormat="1" applyFont="1" applyBorder="1" applyAlignment="1">
      <alignment horizontal="justify" wrapText="1"/>
    </xf>
    <xf numFmtId="0" fontId="14" fillId="0" borderId="0" xfId="0" applyFont="1" applyAlignment="1">
      <alignment horizontal="justify" wrapText="1"/>
    </xf>
    <xf numFmtId="0" fontId="14" fillId="0" borderId="0" xfId="0" applyFont="1" applyAlignment="1">
      <alignment horizontal="center" vertical="center" wrapText="1"/>
    </xf>
    <xf numFmtId="173" fontId="14" fillId="0" borderId="17" xfId="42" applyNumberFormat="1" applyFont="1" applyFill="1" applyBorder="1" applyAlignment="1">
      <alignment horizontal="center"/>
    </xf>
    <xf numFmtId="173" fontId="14" fillId="24" borderId="18" xfId="42" applyNumberFormat="1" applyFont="1" applyFill="1" applyBorder="1" applyAlignment="1">
      <alignment/>
    </xf>
    <xf numFmtId="173" fontId="14" fillId="0" borderId="0" xfId="42" applyNumberFormat="1" applyFont="1" applyFill="1" applyBorder="1" applyAlignment="1">
      <alignment/>
    </xf>
    <xf numFmtId="173" fontId="14" fillId="0" borderId="17" xfId="42" applyNumberFormat="1" applyFont="1" applyFill="1" applyBorder="1" applyAlignment="1">
      <alignment/>
    </xf>
    <xf numFmtId="0" fontId="5" fillId="0" borderId="0" xfId="0" applyNumberFormat="1" applyFont="1" applyFill="1" applyAlignment="1">
      <alignment horizontal="center"/>
    </xf>
    <xf numFmtId="3" fontId="3" fillId="0" borderId="0" xfId="0" applyNumberFormat="1" applyFont="1" applyFill="1" applyAlignment="1">
      <alignment/>
    </xf>
    <xf numFmtId="4" fontId="3" fillId="0" borderId="0" xfId="0" applyNumberFormat="1" applyFont="1" applyFill="1" applyAlignment="1">
      <alignment/>
    </xf>
    <xf numFmtId="0" fontId="3" fillId="0" borderId="0" xfId="0" applyNumberFormat="1" applyFont="1" applyFill="1" applyAlignment="1">
      <alignment horizontal="center"/>
    </xf>
    <xf numFmtId="0" fontId="5" fillId="0" borderId="0" xfId="0" applyNumberFormat="1" applyFont="1" applyFill="1" applyBorder="1" applyAlignment="1">
      <alignment/>
    </xf>
    <xf numFmtId="0" fontId="6" fillId="0" borderId="0" xfId="0" applyNumberFormat="1" applyFont="1" applyFill="1" applyAlignment="1">
      <alignment/>
    </xf>
    <xf numFmtId="0" fontId="3" fillId="0" borderId="0" xfId="0" applyNumberFormat="1" applyFont="1" applyFill="1" applyBorder="1" applyAlignment="1">
      <alignment horizontal="center"/>
    </xf>
    <xf numFmtId="14" fontId="3" fillId="0" borderId="0" xfId="0" applyNumberFormat="1" applyFont="1" applyFill="1" applyAlignment="1" quotePrefix="1">
      <alignment horizontal="center"/>
    </xf>
    <xf numFmtId="14" fontId="3" fillId="0" borderId="0" xfId="0" applyNumberFormat="1" applyFont="1" applyFill="1" applyBorder="1" applyAlignment="1" quotePrefix="1">
      <alignment horizontal="center"/>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169" fontId="5" fillId="0" borderId="15" xfId="0" applyNumberFormat="1" applyFont="1" applyFill="1" applyBorder="1" applyAlignment="1">
      <alignment horizontal="right"/>
    </xf>
    <xf numFmtId="169" fontId="5" fillId="0" borderId="0" xfId="0" applyNumberFormat="1" applyFont="1" applyFill="1" applyBorder="1" applyAlignment="1">
      <alignment horizontal="center"/>
    </xf>
    <xf numFmtId="169" fontId="5" fillId="0" borderId="12" xfId="0" applyNumberFormat="1" applyFont="1" applyFill="1" applyBorder="1" applyAlignment="1">
      <alignment horizontal="center"/>
    </xf>
    <xf numFmtId="169" fontId="5" fillId="0" borderId="0" xfId="0" applyNumberFormat="1" applyFont="1" applyFill="1" applyAlignment="1">
      <alignment horizontal="center"/>
    </xf>
    <xf numFmtId="9" fontId="5" fillId="0" borderId="0" xfId="60" applyFont="1" applyFill="1" applyAlignment="1">
      <alignment/>
    </xf>
    <xf numFmtId="169" fontId="5" fillId="0" borderId="11" xfId="0" applyNumberFormat="1"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Alignment="1">
      <alignment horizontal="justify"/>
    </xf>
    <xf numFmtId="0" fontId="5" fillId="0" borderId="0" xfId="0" applyFont="1" applyFill="1" applyBorder="1" applyAlignment="1">
      <alignment horizontal="justify" vertical="justify"/>
    </xf>
    <xf numFmtId="3" fontId="6" fillId="0" borderId="0" xfId="0" applyNumberFormat="1" applyFont="1" applyFill="1" applyBorder="1" applyAlignment="1">
      <alignment horizontal="center"/>
    </xf>
    <xf numFmtId="169" fontId="6" fillId="0" borderId="0" xfId="0" applyNumberFormat="1" applyFont="1" applyFill="1" applyBorder="1" applyAlignment="1">
      <alignment horizontal="center"/>
    </xf>
    <xf numFmtId="0" fontId="19" fillId="0" borderId="0" xfId="0" applyNumberFormat="1" applyFont="1" applyFill="1" applyAlignment="1">
      <alignment/>
    </xf>
    <xf numFmtId="37" fontId="12" fillId="0" borderId="0" xfId="0" applyNumberFormat="1" applyFont="1" applyBorder="1" applyAlignment="1">
      <alignment/>
    </xf>
    <xf numFmtId="0" fontId="0" fillId="0" borderId="0" xfId="0" applyNumberFormat="1" applyFont="1" applyAlignment="1">
      <alignment horizontal="center"/>
    </xf>
    <xf numFmtId="173" fontId="7" fillId="0" borderId="13" xfId="42" applyNumberFormat="1" applyFont="1" applyFill="1" applyBorder="1" applyAlignment="1">
      <alignment/>
    </xf>
    <xf numFmtId="0" fontId="14" fillId="0" borderId="0" xfId="0" applyNumberFormat="1" applyFont="1" applyAlignment="1">
      <alignment horizontal="left" vertical="center" wrapText="1"/>
    </xf>
    <xf numFmtId="0" fontId="14" fillId="0" borderId="0" xfId="0" applyNumberFormat="1" applyFont="1" applyFill="1" applyAlignment="1">
      <alignment horizontal="justify" wrapText="1"/>
    </xf>
    <xf numFmtId="0" fontId="0" fillId="0" borderId="0" xfId="0" applyFont="1" applyFill="1" applyBorder="1" applyAlignment="1">
      <alignment horizontal="justify" wrapText="1"/>
    </xf>
    <xf numFmtId="0" fontId="14" fillId="0" borderId="0" xfId="0" applyFont="1" applyAlignment="1">
      <alignment horizontal="left" vertical="center" wrapText="1"/>
    </xf>
    <xf numFmtId="0" fontId="7" fillId="0" borderId="0" xfId="0" applyNumberFormat="1" applyFont="1" applyFill="1" applyAlignment="1">
      <alignment horizontal="center" vertical="center" wrapText="1"/>
    </xf>
    <xf numFmtId="0" fontId="2" fillId="0" borderId="0" xfId="55" applyFont="1">
      <alignment/>
      <protection/>
    </xf>
    <xf numFmtId="9" fontId="7" fillId="0" borderId="0" xfId="60" applyFont="1" applyAlignment="1">
      <alignment/>
    </xf>
    <xf numFmtId="173" fontId="7" fillId="0" borderId="13" xfId="42" applyNumberFormat="1" applyFont="1" applyBorder="1" applyAlignment="1">
      <alignment/>
    </xf>
    <xf numFmtId="169" fontId="7" fillId="0" borderId="0" xfId="55" applyNumberFormat="1" applyFont="1">
      <alignment/>
      <protection/>
    </xf>
    <xf numFmtId="0" fontId="7" fillId="0" borderId="19" xfId="55" applyFont="1" applyBorder="1">
      <alignment/>
      <protection/>
    </xf>
    <xf numFmtId="0" fontId="7" fillId="0" borderId="0" xfId="55" applyFont="1" applyBorder="1">
      <alignment/>
      <protection/>
    </xf>
    <xf numFmtId="0" fontId="7" fillId="0" borderId="0" xfId="0" applyFont="1" applyBorder="1" applyAlignment="1">
      <alignment horizontal="justify" vertical="center"/>
    </xf>
    <xf numFmtId="0" fontId="7" fillId="0" borderId="0" xfId="0" applyFont="1" applyBorder="1" applyAlignment="1">
      <alignment horizontal="justify" vertical="justify"/>
    </xf>
    <xf numFmtId="0" fontId="14" fillId="0" borderId="0" xfId="0" applyNumberFormat="1" applyFont="1" applyBorder="1" applyAlignment="1">
      <alignment horizontal="center" wrapText="1"/>
    </xf>
    <xf numFmtId="0" fontId="19" fillId="0" borderId="0" xfId="0" applyNumberFormat="1" applyFont="1" applyAlignment="1">
      <alignment/>
    </xf>
    <xf numFmtId="0" fontId="14" fillId="0" borderId="12" xfId="0" applyNumberFormat="1" applyFont="1" applyBorder="1" applyAlignment="1">
      <alignment horizontal="center" wrapText="1"/>
    </xf>
    <xf numFmtId="173" fontId="14" fillId="24" borderId="0" xfId="42" applyNumberFormat="1" applyFont="1" applyFill="1" applyBorder="1" applyAlignment="1">
      <alignment horizontal="center" wrapText="1"/>
    </xf>
    <xf numFmtId="173" fontId="14" fillId="0" borderId="12" xfId="42" applyNumberFormat="1" applyFont="1" applyBorder="1" applyAlignment="1">
      <alignment horizontal="justify" wrapText="1"/>
    </xf>
    <xf numFmtId="173" fontId="14" fillId="24" borderId="12" xfId="42" applyNumberFormat="1" applyFont="1" applyFill="1" applyBorder="1" applyAlignment="1">
      <alignment horizontal="center" wrapText="1"/>
    </xf>
    <xf numFmtId="173" fontId="14" fillId="0" borderId="0" xfId="0" applyNumberFormat="1" applyFont="1" applyAlignment="1">
      <alignment horizontal="justify" wrapText="1"/>
    </xf>
    <xf numFmtId="169" fontId="12" fillId="0" borderId="0" xfId="0" applyNumberFormat="1" applyFont="1" applyFill="1" applyBorder="1" applyAlignment="1">
      <alignment horizontal="right"/>
    </xf>
    <xf numFmtId="37" fontId="12" fillId="0" borderId="0" xfId="0" applyNumberFormat="1" applyFont="1" applyBorder="1" applyAlignment="1">
      <alignment horizontal="right"/>
    </xf>
    <xf numFmtId="0" fontId="12" fillId="0" borderId="12" xfId="0" applyNumberFormat="1" applyFont="1" applyFill="1" applyBorder="1" applyAlignment="1">
      <alignment/>
    </xf>
    <xf numFmtId="0" fontId="14" fillId="0" borderId="12" xfId="0" applyNumberFormat="1" applyFont="1" applyFill="1" applyBorder="1" applyAlignment="1">
      <alignment/>
    </xf>
    <xf numFmtId="14" fontId="12" fillId="0" borderId="12" xfId="0" applyNumberFormat="1" applyFont="1" applyFill="1" applyBorder="1" applyAlignment="1">
      <alignment horizontal="right"/>
    </xf>
    <xf numFmtId="37" fontId="12" fillId="0" borderId="12" xfId="0" applyNumberFormat="1" applyFont="1" applyBorder="1" applyAlignment="1" quotePrefix="1">
      <alignment horizontal="right"/>
    </xf>
    <xf numFmtId="37" fontId="14" fillId="0" borderId="0" xfId="0" applyNumberFormat="1" applyFont="1" applyBorder="1" applyAlignment="1">
      <alignment horizontal="right"/>
    </xf>
    <xf numFmtId="169" fontId="14" fillId="0" borderId="12" xfId="0" applyNumberFormat="1" applyFont="1" applyFill="1" applyBorder="1" applyAlignment="1">
      <alignment/>
    </xf>
    <xf numFmtId="37" fontId="14" fillId="0" borderId="12" xfId="0" applyNumberFormat="1" applyFont="1" applyBorder="1" applyAlignment="1">
      <alignment horizontal="right"/>
    </xf>
    <xf numFmtId="0" fontId="12" fillId="0" borderId="13" xfId="0" applyNumberFormat="1" applyFont="1" applyFill="1" applyBorder="1" applyAlignment="1">
      <alignment/>
    </xf>
    <xf numFmtId="0" fontId="14" fillId="0" borderId="13" xfId="0" applyNumberFormat="1" applyFont="1" applyFill="1" applyBorder="1" applyAlignment="1">
      <alignment/>
    </xf>
    <xf numFmtId="169" fontId="14" fillId="0" borderId="13" xfId="0" applyNumberFormat="1" applyFont="1" applyFill="1" applyBorder="1" applyAlignment="1">
      <alignment/>
    </xf>
    <xf numFmtId="0" fontId="0" fillId="0" borderId="0" xfId="0" applyFont="1" applyAlignment="1">
      <alignment wrapText="1"/>
    </xf>
    <xf numFmtId="171" fontId="14" fillId="0" borderId="10" xfId="42" applyNumberFormat="1" applyFont="1" applyFill="1" applyBorder="1" applyAlignment="1">
      <alignment/>
    </xf>
    <xf numFmtId="173" fontId="14" fillId="0" borderId="0" xfId="42" applyNumberFormat="1" applyFont="1" applyBorder="1" applyAlignment="1">
      <alignment horizontal="right"/>
    </xf>
    <xf numFmtId="173" fontId="14" fillId="0" borderId="13" xfId="42" applyNumberFormat="1" applyFont="1" applyBorder="1" applyAlignment="1">
      <alignment horizontal="right"/>
    </xf>
    <xf numFmtId="0" fontId="0" fillId="0" borderId="0" xfId="0" applyFont="1" applyFill="1" applyBorder="1" applyAlignment="1">
      <alignment horizontal="justify" wrapText="1"/>
    </xf>
    <xf numFmtId="0" fontId="14" fillId="0" borderId="0" xfId="0" applyNumberFormat="1" applyFont="1" applyAlignment="1">
      <alignment horizontal="left" wrapText="1"/>
    </xf>
    <xf numFmtId="0" fontId="14" fillId="0" borderId="0" xfId="0" applyFont="1" applyAlignment="1">
      <alignment horizontal="left" wrapText="1"/>
    </xf>
    <xf numFmtId="0" fontId="14" fillId="0" borderId="0" xfId="0" applyNumberFormat="1" applyFont="1" applyFill="1" applyAlignment="1">
      <alignment horizontal="justify" wrapText="1"/>
    </xf>
    <xf numFmtId="0" fontId="14" fillId="0" borderId="0" xfId="0" applyFont="1" applyAlignment="1">
      <alignment horizontal="left" vertical="center" wrapText="1"/>
    </xf>
    <xf numFmtId="0" fontId="14" fillId="24" borderId="0" xfId="0" applyNumberFormat="1" applyFont="1" applyFill="1" applyAlignment="1">
      <alignment horizontal="justify" vertical="center" wrapText="1"/>
    </xf>
    <xf numFmtId="0" fontId="0" fillId="24" borderId="0" xfId="0" applyFont="1" applyFill="1" applyAlignment="1">
      <alignment horizontal="justify" vertical="center" wrapText="1"/>
    </xf>
    <xf numFmtId="0" fontId="10" fillId="0" borderId="0" xfId="0" applyNumberFormat="1" applyFont="1" applyFill="1" applyAlignment="1">
      <alignment horizontal="justify" vertical="justify" wrapText="1"/>
    </xf>
    <xf numFmtId="0" fontId="0" fillId="0" borderId="0" xfId="0" applyFont="1" applyFill="1" applyBorder="1" applyAlignment="1">
      <alignment horizontal="justify" vertical="justify" wrapText="1"/>
    </xf>
    <xf numFmtId="0" fontId="15" fillId="0" borderId="0" xfId="0" applyNumberFormat="1" applyFont="1" applyFill="1" applyAlignment="1">
      <alignment horizontal="center"/>
    </xf>
    <xf numFmtId="0" fontId="5" fillId="0" borderId="0" xfId="0" applyNumberFormat="1" applyFont="1" applyFill="1" applyAlignment="1">
      <alignment horizontal="center"/>
    </xf>
    <xf numFmtId="0" fontId="10" fillId="0" borderId="0" xfId="0" applyNumberFormat="1" applyFont="1" applyFill="1" applyAlignment="1" quotePrefix="1">
      <alignment horizontal="left" vertical="justify"/>
    </xf>
    <xf numFmtId="0" fontId="10" fillId="0" borderId="0" xfId="0" applyNumberFormat="1" applyFont="1" applyFill="1" applyAlignment="1" quotePrefix="1">
      <alignment horizontal="left" vertical="center" wrapText="1"/>
    </xf>
    <xf numFmtId="0" fontId="0" fillId="0" borderId="0" xfId="0" applyFont="1" applyFill="1" applyAlignment="1">
      <alignment horizontal="justify" vertical="center" wrapText="1"/>
    </xf>
    <xf numFmtId="0" fontId="6" fillId="0" borderId="0" xfId="0" applyNumberFormat="1" applyFont="1" applyFill="1" applyAlignment="1">
      <alignment horizontal="center"/>
    </xf>
    <xf numFmtId="0" fontId="3" fillId="0" borderId="0" xfId="0" applyNumberFormat="1" applyFont="1" applyFill="1" applyAlignment="1">
      <alignment horizontal="center"/>
    </xf>
    <xf numFmtId="0" fontId="7" fillId="0" borderId="0" xfId="0" applyNumberFormat="1" applyFont="1" applyAlignment="1" quotePrefix="1">
      <alignment horizontal="justify" vertical="center" wrapText="1"/>
    </xf>
    <xf numFmtId="0" fontId="8" fillId="0" borderId="0" xfId="0" applyNumberFormat="1" applyFont="1" applyAlignment="1">
      <alignment horizontal="center"/>
    </xf>
    <xf numFmtId="0" fontId="0" fillId="0" borderId="0" xfId="0" applyFont="1" applyAlignment="1">
      <alignment horizontal="center"/>
    </xf>
    <xf numFmtId="0" fontId="2" fillId="0" borderId="0" xfId="56" applyFont="1" applyAlignment="1">
      <alignment horizontal="left" wrapText="1"/>
      <protection/>
    </xf>
    <xf numFmtId="0" fontId="7" fillId="0" borderId="0" xfId="55" applyFont="1" applyAlignment="1">
      <alignment horizontal="left" wrapText="1"/>
      <protection/>
    </xf>
    <xf numFmtId="0" fontId="2" fillId="0" borderId="0" xfId="55" applyFont="1" applyAlignment="1">
      <alignment horizontal="justify" vertical="justify"/>
      <protection/>
    </xf>
    <xf numFmtId="0" fontId="0" fillId="0" borderId="0" xfId="0" applyFont="1" applyAlignment="1">
      <alignment horizontal="justify" vertical="center" wrapText="1"/>
    </xf>
    <xf numFmtId="0" fontId="3" fillId="0" borderId="0" xfId="0" applyNumberFormat="1" applyFont="1" applyAlignment="1">
      <alignment horizontal="center"/>
    </xf>
    <xf numFmtId="0" fontId="7" fillId="0" borderId="0" xfId="55" applyFont="1" applyAlignment="1">
      <alignment horizontal="center"/>
      <protection/>
    </xf>
    <xf numFmtId="0" fontId="12" fillId="0" borderId="0" xfId="0" applyNumberFormat="1" applyFont="1" applyFill="1" applyAlignment="1">
      <alignment horizontal="justify" wrapText="1"/>
    </xf>
    <xf numFmtId="0" fontId="0" fillId="0" borderId="0" xfId="0" applyFont="1" applyBorder="1" applyAlignment="1">
      <alignment horizontal="justify" wrapText="1"/>
    </xf>
    <xf numFmtId="0" fontId="14" fillId="0" borderId="0" xfId="0" applyNumberFormat="1" applyFont="1" applyFill="1" applyAlignment="1" quotePrefix="1">
      <alignment horizontal="justify" wrapText="1"/>
    </xf>
    <xf numFmtId="0" fontId="14" fillId="24" borderId="0" xfId="0" applyNumberFormat="1" applyFont="1" applyFill="1" applyAlignment="1">
      <alignment horizontal="justify" wrapText="1"/>
    </xf>
    <xf numFmtId="0" fontId="14" fillId="0" borderId="0" xfId="0" applyNumberFormat="1" applyFont="1" applyFill="1" applyAlignment="1">
      <alignment horizontal="left" vertical="center" wrapText="1"/>
    </xf>
    <xf numFmtId="0" fontId="12" fillId="0" borderId="0" xfId="0" applyNumberFormat="1" applyFont="1" applyAlignment="1">
      <alignment horizontal="justify" wrapText="1"/>
    </xf>
    <xf numFmtId="0" fontId="3" fillId="0" borderId="0" xfId="0" applyFont="1" applyAlignment="1">
      <alignment horizontal="justify" wrapText="1"/>
    </xf>
    <xf numFmtId="0" fontId="0" fillId="0" borderId="0" xfId="0" applyFont="1" applyAlignment="1">
      <alignment horizontal="justify" wrapText="1"/>
    </xf>
    <xf numFmtId="0" fontId="14" fillId="0" borderId="0" xfId="0" applyNumberFormat="1" applyFont="1" applyFill="1" applyAlignment="1">
      <alignment horizontal="justify" vertical="center" wrapText="1"/>
    </xf>
    <xf numFmtId="0" fontId="14" fillId="0" borderId="0" xfId="0" applyNumberFormat="1" applyFont="1" applyAlignment="1">
      <alignment horizontal="left" vertical="center" wrapText="1"/>
    </xf>
    <xf numFmtId="0" fontId="14" fillId="0" borderId="0" xfId="0" applyNumberFormat="1" applyFont="1" applyFill="1" applyAlignment="1">
      <alignment horizontal="left" wrapText="1"/>
    </xf>
    <xf numFmtId="0" fontId="12"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0" borderId="0" xfId="0" applyNumberFormat="1" applyFont="1" applyAlignment="1">
      <alignment horizontal="justify" wrapText="1"/>
    </xf>
    <xf numFmtId="0" fontId="14" fillId="0" borderId="0" xfId="0" applyNumberFormat="1" applyFont="1" applyAlignment="1">
      <alignment horizontal="justify" vertical="center" wrapText="1"/>
    </xf>
    <xf numFmtId="0" fontId="6" fillId="0" borderId="0" xfId="0" applyNumberFormat="1" applyFont="1" applyAlignment="1">
      <alignment wrapText="1"/>
    </xf>
    <xf numFmtId="0" fontId="0" fillId="0" borderId="0" xfId="0" applyFont="1" applyBorder="1" applyAlignment="1">
      <alignment/>
    </xf>
    <xf numFmtId="0" fontId="14" fillId="0" borderId="0" xfId="0" applyNumberFormat="1" applyFont="1" applyBorder="1" applyAlignment="1">
      <alignment horizontal="left" vertical="center" wrapText="1"/>
    </xf>
    <xf numFmtId="0" fontId="12" fillId="0" borderId="0" xfId="0" applyNumberFormat="1" applyFont="1" applyAlignment="1" quotePrefix="1">
      <alignment horizontal="left" wrapText="1"/>
    </xf>
    <xf numFmtId="0" fontId="14" fillId="0" borderId="0" xfId="0" applyNumberFormat="1" applyFont="1" applyBorder="1"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equitystatement" xfId="55"/>
    <cellStyle name="Normal_GpCashflow" xfId="56"/>
    <cellStyle name="Normal_GpCashflow_Z 2nd YTD12'20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11</xdr:row>
      <xdr:rowOff>76200</xdr:rowOff>
    </xdr:from>
    <xdr:to>
      <xdr:col>0</xdr:col>
      <xdr:colOff>466725</xdr:colOff>
      <xdr:row>11</xdr:row>
      <xdr:rowOff>76200</xdr:rowOff>
    </xdr:to>
    <xdr:sp>
      <xdr:nvSpPr>
        <xdr:cNvPr id="1" name="Line 2"/>
        <xdr:cNvSpPr>
          <a:spLocks/>
        </xdr:cNvSpPr>
      </xdr:nvSpPr>
      <xdr:spPr>
        <a:xfrm>
          <a:off x="466725" y="1752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T99"/>
  <sheetViews>
    <sheetView showGridLines="0" showOutlineSymbols="0" zoomScale="80" zoomScaleNormal="80" zoomScaleSheetLayoutView="70" zoomScalePageLayoutView="0" workbookViewId="0" topLeftCell="A7">
      <selection activeCell="B7" sqref="B7"/>
    </sheetView>
  </sheetViews>
  <sheetFormatPr defaultColWidth="10.6640625" defaultRowHeight="15"/>
  <cols>
    <col min="1" max="1" width="2.88671875" style="27" customWidth="1"/>
    <col min="2" max="2" width="67.4453125" style="27" bestFit="1" customWidth="1"/>
    <col min="3" max="3" width="17.77734375" style="27" customWidth="1"/>
    <col min="4" max="4" width="3.77734375" style="27" customWidth="1"/>
    <col min="5" max="5" width="17.77734375" style="27" customWidth="1"/>
    <col min="6" max="6" width="3.77734375" style="27" customWidth="1"/>
    <col min="7" max="7" width="17.77734375" style="27" customWidth="1"/>
    <col min="8" max="8" width="2.21484375" style="27" customWidth="1"/>
    <col min="9" max="9" width="17.77734375" style="27" customWidth="1"/>
    <col min="10" max="10" width="15.3359375" style="27" customWidth="1"/>
    <col min="11" max="40" width="10.6640625" style="27" customWidth="1"/>
    <col min="41" max="41" width="15.21484375" style="27" customWidth="1"/>
    <col min="42" max="46" width="10.6640625" style="27" customWidth="1"/>
    <col min="47" max="47" width="8.99609375" style="27" customWidth="1"/>
    <col min="48" max="70" width="10.6640625" style="27" customWidth="1"/>
    <col min="71" max="71" width="12.6640625" style="27" customWidth="1"/>
    <col min="72" max="16384" width="10.6640625" style="27" customWidth="1"/>
  </cols>
  <sheetData>
    <row r="1" spans="1:9" s="90" customFormat="1" ht="21.75">
      <c r="A1" s="235" t="s">
        <v>165</v>
      </c>
      <c r="B1" s="235"/>
      <c r="C1" s="235"/>
      <c r="D1" s="235"/>
      <c r="E1" s="235"/>
      <c r="F1" s="235"/>
      <c r="G1" s="235"/>
      <c r="H1" s="235"/>
      <c r="I1" s="235"/>
    </row>
    <row r="2" spans="1:254" ht="20.25" customHeight="1">
      <c r="A2" s="235" t="s">
        <v>168</v>
      </c>
      <c r="B2" s="235"/>
      <c r="C2" s="235"/>
      <c r="D2" s="235"/>
      <c r="E2" s="235"/>
      <c r="F2" s="235"/>
      <c r="G2" s="235"/>
      <c r="H2" s="235"/>
      <c r="I2" s="235"/>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row>
    <row r="3" spans="1:254" ht="20.25" customHeight="1">
      <c r="A3" s="235" t="s">
        <v>169</v>
      </c>
      <c r="B3" s="235"/>
      <c r="C3" s="235"/>
      <c r="D3" s="235"/>
      <c r="E3" s="235"/>
      <c r="F3" s="235"/>
      <c r="G3" s="235"/>
      <c r="H3" s="235"/>
      <c r="I3" s="235"/>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row>
    <row r="4" spans="1:9" ht="15.75" customHeight="1">
      <c r="A4" s="10"/>
      <c r="B4" s="10"/>
      <c r="C4" s="10"/>
      <c r="D4" s="10"/>
      <c r="E4" s="10"/>
      <c r="F4" s="10"/>
      <c r="G4" s="10"/>
      <c r="H4" s="10"/>
      <c r="I4" s="10"/>
    </row>
    <row r="5" spans="1:9" ht="20.25">
      <c r="A5" s="84" t="s">
        <v>269</v>
      </c>
      <c r="B5" s="36"/>
      <c r="C5" s="36"/>
      <c r="D5" s="36"/>
      <c r="E5" s="36"/>
      <c r="F5" s="36"/>
      <c r="G5" s="10"/>
      <c r="H5" s="10"/>
      <c r="I5" s="10"/>
    </row>
    <row r="6" spans="1:9" ht="20.25" hidden="1">
      <c r="A6" s="10" t="s">
        <v>21</v>
      </c>
      <c r="B6" s="36"/>
      <c r="C6" s="36"/>
      <c r="D6" s="36"/>
      <c r="E6" s="36"/>
      <c r="F6" s="36"/>
      <c r="G6" s="10"/>
      <c r="H6" s="10"/>
      <c r="I6" s="10"/>
    </row>
    <row r="7" spans="1:9" ht="14.25" customHeight="1">
      <c r="A7" s="10"/>
      <c r="B7" s="10"/>
      <c r="C7" s="10"/>
      <c r="D7" s="10"/>
      <c r="E7" s="10"/>
      <c r="F7" s="10"/>
      <c r="G7" s="10"/>
      <c r="H7" s="10"/>
      <c r="I7" s="10"/>
    </row>
    <row r="8" spans="1:9" s="145" customFormat="1" ht="20.25">
      <c r="A8" s="36" t="s">
        <v>217</v>
      </c>
      <c r="B8" s="36"/>
      <c r="C8" s="36"/>
      <c r="D8" s="36"/>
      <c r="E8" s="36"/>
      <c r="F8" s="36"/>
      <c r="G8" s="36"/>
      <c r="H8" s="36"/>
      <c r="I8" s="36"/>
    </row>
    <row r="9" spans="1:9" s="145" customFormat="1" ht="20.25">
      <c r="A9" s="36"/>
      <c r="B9" s="36"/>
      <c r="C9" s="36"/>
      <c r="D9" s="36"/>
      <c r="E9" s="36"/>
      <c r="F9" s="36"/>
      <c r="G9" s="36"/>
      <c r="H9" s="36"/>
      <c r="I9" s="36"/>
    </row>
    <row r="10" spans="1:9" ht="21.75" customHeight="1">
      <c r="A10" s="10"/>
      <c r="B10" s="10"/>
      <c r="C10" s="10" t="s">
        <v>163</v>
      </c>
      <c r="D10" s="10"/>
      <c r="E10" s="10"/>
      <c r="F10" s="10"/>
      <c r="G10" s="10" t="s">
        <v>164</v>
      </c>
      <c r="H10" s="10"/>
      <c r="I10" s="10"/>
    </row>
    <row r="11" spans="1:9" ht="20.25" customHeight="1">
      <c r="A11" s="10"/>
      <c r="B11" s="10"/>
      <c r="C11" s="164" t="s">
        <v>24</v>
      </c>
      <c r="D11" s="164"/>
      <c r="E11" s="164" t="s">
        <v>28</v>
      </c>
      <c r="F11" s="164"/>
      <c r="G11" s="164" t="s">
        <v>24</v>
      </c>
      <c r="H11" s="236" t="s">
        <v>28</v>
      </c>
      <c r="I11" s="236"/>
    </row>
    <row r="12" spans="1:9" ht="21" customHeight="1">
      <c r="A12" s="10"/>
      <c r="B12" s="10"/>
      <c r="C12" s="164" t="s">
        <v>25</v>
      </c>
      <c r="D12" s="164"/>
      <c r="E12" s="164" t="s">
        <v>29</v>
      </c>
      <c r="F12" s="164"/>
      <c r="G12" s="164" t="s">
        <v>25</v>
      </c>
      <c r="H12" s="236" t="s">
        <v>29</v>
      </c>
      <c r="I12" s="236"/>
    </row>
    <row r="13" spans="1:9" ht="20.25" customHeight="1">
      <c r="A13" s="10"/>
      <c r="B13" s="10"/>
      <c r="C13" s="164" t="s">
        <v>26</v>
      </c>
      <c r="D13" s="164"/>
      <c r="E13" s="164" t="s">
        <v>26</v>
      </c>
      <c r="F13" s="164"/>
      <c r="G13" s="164" t="s">
        <v>30</v>
      </c>
      <c r="H13" s="164"/>
      <c r="I13" s="164" t="s">
        <v>31</v>
      </c>
    </row>
    <row r="14" spans="1:12" ht="20.25" customHeight="1">
      <c r="A14" s="10"/>
      <c r="B14" s="10"/>
      <c r="C14" s="85">
        <v>40543</v>
      </c>
      <c r="D14" s="38"/>
      <c r="E14" s="38">
        <v>40178</v>
      </c>
      <c r="F14" s="38"/>
      <c r="G14" s="38">
        <f>+C14</f>
        <v>40543</v>
      </c>
      <c r="H14" s="38"/>
      <c r="I14" s="38">
        <f>+E14</f>
        <v>40178</v>
      </c>
      <c r="L14" s="27" t="s">
        <v>111</v>
      </c>
    </row>
    <row r="15" spans="1:9" ht="17.25" customHeight="1">
      <c r="A15" s="10"/>
      <c r="B15" s="10"/>
      <c r="C15" s="37" t="s">
        <v>27</v>
      </c>
      <c r="D15" s="37"/>
      <c r="E15" s="37" t="s">
        <v>27</v>
      </c>
      <c r="F15" s="10"/>
      <c r="G15" s="37" t="s">
        <v>27</v>
      </c>
      <c r="H15" s="10"/>
      <c r="I15" s="37" t="s">
        <v>27</v>
      </c>
    </row>
    <row r="16" spans="1:9" ht="16.5" customHeight="1">
      <c r="A16" s="10"/>
      <c r="B16" s="10"/>
      <c r="C16" s="86"/>
      <c r="D16" s="86"/>
      <c r="E16" s="39"/>
      <c r="F16" s="40"/>
      <c r="G16" s="86"/>
      <c r="H16" s="40"/>
      <c r="I16" s="39"/>
    </row>
    <row r="17" spans="1:11" ht="20.25">
      <c r="A17" s="10" t="s">
        <v>45</v>
      </c>
      <c r="B17" s="10"/>
      <c r="C17" s="11">
        <v>4147</v>
      </c>
      <c r="D17" s="11"/>
      <c r="E17" s="51">
        <v>3704</v>
      </c>
      <c r="F17" s="11"/>
      <c r="G17" s="11">
        <v>8059</v>
      </c>
      <c r="H17" s="11"/>
      <c r="I17" s="51">
        <v>7311</v>
      </c>
      <c r="J17" s="146"/>
      <c r="K17" s="146"/>
    </row>
    <row r="18" spans="1:11" ht="16.5" customHeight="1">
      <c r="A18" s="10"/>
      <c r="B18" s="10"/>
      <c r="C18" s="11"/>
      <c r="D18" s="41"/>
      <c r="E18" s="11"/>
      <c r="F18" s="41"/>
      <c r="G18" s="11"/>
      <c r="H18" s="41"/>
      <c r="I18" s="51"/>
      <c r="J18" s="146"/>
      <c r="K18" s="146"/>
    </row>
    <row r="19" spans="1:11" ht="20.25">
      <c r="A19" s="10" t="s">
        <v>112</v>
      </c>
      <c r="B19" s="10"/>
      <c r="C19" s="41">
        <v>198</v>
      </c>
      <c r="D19" s="41"/>
      <c r="E19" s="51">
        <v>150</v>
      </c>
      <c r="F19" s="41"/>
      <c r="G19" s="11">
        <v>919</v>
      </c>
      <c r="H19" s="41"/>
      <c r="I19" s="51">
        <v>188</v>
      </c>
      <c r="J19" s="146"/>
      <c r="K19" s="146"/>
    </row>
    <row r="20" spans="1:11" ht="20.25">
      <c r="A20" s="10"/>
      <c r="B20" s="10"/>
      <c r="C20" s="41"/>
      <c r="D20" s="41"/>
      <c r="E20" s="41"/>
      <c r="F20" s="41"/>
      <c r="G20" s="11"/>
      <c r="H20" s="41"/>
      <c r="I20" s="51"/>
      <c r="J20" s="146"/>
      <c r="K20" s="146"/>
    </row>
    <row r="21" spans="1:11" ht="20.25">
      <c r="A21" s="10" t="s">
        <v>3</v>
      </c>
      <c r="B21" s="10"/>
      <c r="C21" s="41">
        <v>-5646</v>
      </c>
      <c r="D21" s="41"/>
      <c r="E21" s="51">
        <v>-6622</v>
      </c>
      <c r="F21" s="41"/>
      <c r="G21" s="11">
        <v>-11089</v>
      </c>
      <c r="H21" s="41"/>
      <c r="I21" s="51">
        <v>-12048</v>
      </c>
      <c r="J21" s="146"/>
      <c r="K21" s="146"/>
    </row>
    <row r="22" spans="1:11" ht="16.5" customHeight="1">
      <c r="A22" s="10"/>
      <c r="B22" s="10"/>
      <c r="C22" s="41"/>
      <c r="D22" s="41"/>
      <c r="E22" s="41"/>
      <c r="F22" s="41"/>
      <c r="G22" s="11"/>
      <c r="H22" s="41"/>
      <c r="I22" s="51"/>
      <c r="J22" s="146"/>
      <c r="K22" s="146"/>
    </row>
    <row r="23" spans="1:11" ht="20.25" customHeight="1">
      <c r="A23" s="10" t="s">
        <v>97</v>
      </c>
      <c r="B23" s="10"/>
      <c r="C23" s="41">
        <v>-1057</v>
      </c>
      <c r="D23" s="41"/>
      <c r="E23" s="51">
        <v>-913</v>
      </c>
      <c r="F23" s="41"/>
      <c r="G23" s="11">
        <v>-1946</v>
      </c>
      <c r="H23" s="41"/>
      <c r="I23" s="51">
        <v>-1960</v>
      </c>
      <c r="J23" s="146"/>
      <c r="K23" s="146"/>
    </row>
    <row r="24" spans="1:11" ht="15.75" customHeight="1">
      <c r="A24" s="10"/>
      <c r="B24" s="10"/>
      <c r="C24" s="41"/>
      <c r="D24" s="11"/>
      <c r="E24" s="52"/>
      <c r="F24" s="41"/>
      <c r="G24" s="41"/>
      <c r="H24" s="41"/>
      <c r="I24" s="52"/>
      <c r="J24" s="146"/>
      <c r="K24" s="146"/>
    </row>
    <row r="25" spans="1:11" ht="20.25">
      <c r="A25" s="10" t="s">
        <v>156</v>
      </c>
      <c r="B25" s="10"/>
      <c r="C25" s="87">
        <f>SUM(C17:C24)</f>
        <v>-2358</v>
      </c>
      <c r="D25" s="11"/>
      <c r="E25" s="51">
        <f>SUM(E17:E24)</f>
        <v>-3681</v>
      </c>
      <c r="F25" s="41"/>
      <c r="G25" s="87">
        <f>SUM(G17:G24)</f>
        <v>-4057</v>
      </c>
      <c r="H25" s="41"/>
      <c r="I25" s="51">
        <f>SUM(I17:I24)</f>
        <v>-6509</v>
      </c>
      <c r="J25" s="146"/>
      <c r="K25" s="146"/>
    </row>
    <row r="26" spans="1:11" ht="20.25">
      <c r="A26" s="10"/>
      <c r="B26" s="10"/>
      <c r="C26" s="11"/>
      <c r="D26" s="11"/>
      <c r="E26" s="51"/>
      <c r="F26" s="41"/>
      <c r="G26" s="11"/>
      <c r="H26" s="41"/>
      <c r="I26" s="51"/>
      <c r="J26" s="146"/>
      <c r="K26" s="146"/>
    </row>
    <row r="27" spans="1:11" ht="20.25">
      <c r="A27" s="10" t="s">
        <v>162</v>
      </c>
      <c r="B27" s="10"/>
      <c r="C27" s="41">
        <v>-37</v>
      </c>
      <c r="D27" s="11"/>
      <c r="E27" s="51">
        <v>0</v>
      </c>
      <c r="F27" s="41"/>
      <c r="G27" s="41">
        <f>C27</f>
        <v>-37</v>
      </c>
      <c r="H27" s="41"/>
      <c r="I27" s="51">
        <f>E27</f>
        <v>0</v>
      </c>
      <c r="J27" s="146"/>
      <c r="K27" s="146"/>
    </row>
    <row r="28" spans="1:11" ht="15.75" customHeight="1">
      <c r="A28" s="10"/>
      <c r="B28" s="10"/>
      <c r="C28" s="41"/>
      <c r="D28" s="11"/>
      <c r="E28" s="41"/>
      <c r="F28" s="11"/>
      <c r="G28" s="41"/>
      <c r="H28" s="11"/>
      <c r="I28" s="41"/>
      <c r="J28" s="146"/>
      <c r="K28" s="146"/>
    </row>
    <row r="29" spans="1:11" ht="21" thickBot="1">
      <c r="A29" s="10" t="s">
        <v>157</v>
      </c>
      <c r="B29" s="10"/>
      <c r="C29" s="96">
        <f>SUM(C25:C28)</f>
        <v>-2395</v>
      </c>
      <c r="D29" s="11"/>
      <c r="E29" s="97">
        <f>SUM(E25:E28)</f>
        <v>-3681</v>
      </c>
      <c r="F29" s="11"/>
      <c r="G29" s="96">
        <f>SUM(G25:G28)</f>
        <v>-4094</v>
      </c>
      <c r="H29" s="11">
        <f>SUM(H25:H28)</f>
        <v>0</v>
      </c>
      <c r="I29" s="97">
        <f>SUM(I25:I28)</f>
        <v>-6509</v>
      </c>
      <c r="J29" s="146"/>
      <c r="K29" s="146"/>
    </row>
    <row r="30" spans="1:11" ht="21" thickTop="1">
      <c r="A30" s="10"/>
      <c r="B30" s="10"/>
      <c r="C30" s="11"/>
      <c r="D30" s="11"/>
      <c r="E30" s="51"/>
      <c r="F30" s="11"/>
      <c r="G30" s="11"/>
      <c r="H30" s="11"/>
      <c r="I30" s="51"/>
      <c r="J30" s="146"/>
      <c r="K30" s="146"/>
    </row>
    <row r="31" spans="1:11" ht="20.25">
      <c r="A31" s="10" t="s">
        <v>210</v>
      </c>
      <c r="B31" s="10"/>
      <c r="C31" s="11"/>
      <c r="D31" s="11"/>
      <c r="E31" s="51"/>
      <c r="F31" s="11"/>
      <c r="G31" s="11"/>
      <c r="H31" s="11"/>
      <c r="I31" s="51"/>
      <c r="J31" s="146"/>
      <c r="K31" s="146"/>
    </row>
    <row r="32" spans="1:11" ht="20.25">
      <c r="A32" s="10"/>
      <c r="B32" s="10" t="s">
        <v>211</v>
      </c>
      <c r="C32" s="11">
        <v>0</v>
      </c>
      <c r="D32" s="11"/>
      <c r="E32" s="51">
        <v>0</v>
      </c>
      <c r="F32" s="11"/>
      <c r="G32" s="11">
        <v>1148</v>
      </c>
      <c r="H32" s="11"/>
      <c r="I32" s="51">
        <f>E32</f>
        <v>0</v>
      </c>
      <c r="J32" s="146"/>
      <c r="K32" s="146"/>
    </row>
    <row r="33" spans="1:11" ht="20.25">
      <c r="A33" s="10"/>
      <c r="B33" s="10"/>
      <c r="C33" s="11"/>
      <c r="D33" s="11"/>
      <c r="E33" s="51"/>
      <c r="F33" s="11"/>
      <c r="G33" s="11"/>
      <c r="H33" s="11"/>
      <c r="I33" s="51"/>
      <c r="J33" s="146"/>
      <c r="K33" s="146"/>
    </row>
    <row r="34" spans="1:11" ht="21" thickBot="1">
      <c r="A34" s="10" t="s">
        <v>212</v>
      </c>
      <c r="B34" s="10"/>
      <c r="C34" s="96">
        <f>C29+C32</f>
        <v>-2395</v>
      </c>
      <c r="D34" s="11"/>
      <c r="E34" s="97">
        <f>SUM(E29:E32)</f>
        <v>-3681</v>
      </c>
      <c r="F34" s="11"/>
      <c r="G34" s="96">
        <f>G29+G32</f>
        <v>-2946</v>
      </c>
      <c r="H34" s="11"/>
      <c r="I34" s="97">
        <f>SUM(I29:I32)</f>
        <v>-6509</v>
      </c>
      <c r="J34" s="146"/>
      <c r="K34" s="146"/>
    </row>
    <row r="35" spans="1:11" ht="21" thickTop="1">
      <c r="A35" s="10"/>
      <c r="B35" s="10"/>
      <c r="C35" s="11"/>
      <c r="D35" s="11"/>
      <c r="E35" s="51"/>
      <c r="F35" s="11"/>
      <c r="G35" s="11"/>
      <c r="H35" s="11"/>
      <c r="I35" s="51"/>
      <c r="J35" s="146"/>
      <c r="K35" s="146"/>
    </row>
    <row r="36" spans="1:11" ht="20.25">
      <c r="A36" s="10" t="s">
        <v>213</v>
      </c>
      <c r="B36" s="10"/>
      <c r="C36" s="11"/>
      <c r="D36" s="11"/>
      <c r="E36" s="11"/>
      <c r="F36" s="11"/>
      <c r="G36" s="11"/>
      <c r="H36" s="11"/>
      <c r="I36" s="11"/>
      <c r="J36" s="146"/>
      <c r="K36" s="146"/>
    </row>
    <row r="37" spans="2:11" ht="21" customHeight="1">
      <c r="B37" s="10" t="s">
        <v>215</v>
      </c>
      <c r="C37" s="11">
        <f>C29</f>
        <v>-2395</v>
      </c>
      <c r="D37" s="11"/>
      <c r="E37" s="11">
        <f>E29</f>
        <v>-3681</v>
      </c>
      <c r="F37" s="11"/>
      <c r="G37" s="11">
        <f>G29</f>
        <v>-4094</v>
      </c>
      <c r="H37" s="11">
        <f>H29</f>
        <v>0</v>
      </c>
      <c r="I37" s="11">
        <f>I29</f>
        <v>-6509</v>
      </c>
      <c r="J37" s="146"/>
      <c r="K37" s="165"/>
    </row>
    <row r="38" spans="2:11" ht="21" customHeight="1">
      <c r="B38" s="10" t="s">
        <v>209</v>
      </c>
      <c r="C38" s="52">
        <v>0</v>
      </c>
      <c r="D38" s="11"/>
      <c r="E38" s="52">
        <v>0</v>
      </c>
      <c r="F38" s="11"/>
      <c r="G38" s="11">
        <f>C38</f>
        <v>0</v>
      </c>
      <c r="H38" s="11"/>
      <c r="I38" s="11">
        <f>E38</f>
        <v>0</v>
      </c>
      <c r="J38" s="146"/>
      <c r="K38" s="165"/>
    </row>
    <row r="39" spans="1:11" ht="21" customHeight="1" thickBot="1">
      <c r="A39" s="10"/>
      <c r="B39" s="10"/>
      <c r="C39" s="96">
        <f>SUM(C37:C38)</f>
        <v>-2395</v>
      </c>
      <c r="D39" s="11"/>
      <c r="E39" s="96">
        <f>SUM(E37:E38)</f>
        <v>-3681</v>
      </c>
      <c r="F39" s="11"/>
      <c r="G39" s="96">
        <f>SUM(G37:G38)</f>
        <v>-4094</v>
      </c>
      <c r="H39" s="11">
        <f>SUM(H37:H38)</f>
        <v>0</v>
      </c>
      <c r="I39" s="96">
        <f>SUM(I37:I38)</f>
        <v>-6509</v>
      </c>
      <c r="J39" s="146"/>
      <c r="K39" s="165"/>
    </row>
    <row r="40" spans="1:11" ht="21" customHeight="1" thickTop="1">
      <c r="A40" s="10"/>
      <c r="B40" s="10"/>
      <c r="C40" s="11"/>
      <c r="D40" s="11"/>
      <c r="E40" s="11"/>
      <c r="F40" s="11"/>
      <c r="G40" s="11"/>
      <c r="H40" s="11"/>
      <c r="I40" s="11"/>
      <c r="J40" s="146"/>
      <c r="K40" s="165"/>
    </row>
    <row r="41" spans="1:11" ht="21" customHeight="1">
      <c r="A41" s="10" t="s">
        <v>214</v>
      </c>
      <c r="B41" s="10"/>
      <c r="C41" s="11"/>
      <c r="D41" s="11"/>
      <c r="E41" s="11"/>
      <c r="F41" s="11"/>
      <c r="G41" s="11"/>
      <c r="H41" s="11"/>
      <c r="I41" s="11"/>
      <c r="J41" s="146"/>
      <c r="K41" s="165"/>
    </row>
    <row r="42" spans="1:11" ht="21" customHeight="1">
      <c r="A42" s="10"/>
      <c r="B42" s="10" t="s">
        <v>215</v>
      </c>
      <c r="C42" s="11">
        <f>C37+C32</f>
        <v>-2395</v>
      </c>
      <c r="D42" s="11"/>
      <c r="E42" s="11">
        <f>E37+E32</f>
        <v>-3681</v>
      </c>
      <c r="F42" s="11"/>
      <c r="G42" s="11">
        <f>G37+G32</f>
        <v>-2946</v>
      </c>
      <c r="H42" s="11">
        <f>H37+H32</f>
        <v>0</v>
      </c>
      <c r="I42" s="11">
        <f>I37+I32</f>
        <v>-6509</v>
      </c>
      <c r="J42" s="146"/>
      <c r="K42" s="165"/>
    </row>
    <row r="43" spans="1:11" ht="21" customHeight="1">
      <c r="A43" s="10"/>
      <c r="B43" s="10" t="s">
        <v>209</v>
      </c>
      <c r="C43" s="11">
        <f>C38</f>
        <v>0</v>
      </c>
      <c r="D43" s="11"/>
      <c r="E43" s="11">
        <v>0</v>
      </c>
      <c r="F43" s="11"/>
      <c r="G43" s="11">
        <f>C43</f>
        <v>0</v>
      </c>
      <c r="H43" s="11"/>
      <c r="I43" s="11">
        <f>E43</f>
        <v>0</v>
      </c>
      <c r="J43" s="146"/>
      <c r="K43" s="165"/>
    </row>
    <row r="44" spans="1:11" ht="20.25" customHeight="1" thickBot="1">
      <c r="A44" s="10"/>
      <c r="B44" s="10"/>
      <c r="C44" s="96">
        <f>SUM(C42:C43)</f>
        <v>-2395</v>
      </c>
      <c r="D44" s="75"/>
      <c r="E44" s="96">
        <f>SUM(E42:E43)</f>
        <v>-3681</v>
      </c>
      <c r="F44" s="11"/>
      <c r="G44" s="96">
        <f>SUM(G42:G43)</f>
        <v>-2946</v>
      </c>
      <c r="H44" s="11"/>
      <c r="I44" s="96">
        <f>SUM(I42:I43)</f>
        <v>-6509</v>
      </c>
      <c r="J44" s="146"/>
      <c r="K44" s="146"/>
    </row>
    <row r="45" spans="1:11" ht="21" thickTop="1">
      <c r="A45" s="10" t="s">
        <v>85</v>
      </c>
      <c r="B45" s="10"/>
      <c r="C45" s="10"/>
      <c r="D45" s="41"/>
      <c r="E45" s="41"/>
      <c r="F45" s="41"/>
      <c r="G45" s="10"/>
      <c r="H45" s="41"/>
      <c r="I45" s="41"/>
      <c r="J45" s="146"/>
      <c r="K45" s="146"/>
    </row>
    <row r="46" spans="1:11" ht="20.25">
      <c r="A46" s="10"/>
      <c r="B46" s="10"/>
      <c r="C46" s="10"/>
      <c r="D46" s="41"/>
      <c r="E46" s="41"/>
      <c r="F46" s="41"/>
      <c r="G46" s="10"/>
      <c r="H46" s="41"/>
      <c r="I46" s="41"/>
      <c r="J46" s="146"/>
      <c r="K46" s="146"/>
    </row>
    <row r="47" spans="1:11" ht="21" thickBot="1">
      <c r="A47" s="10" t="s">
        <v>22</v>
      </c>
      <c r="B47" s="10" t="s">
        <v>86</v>
      </c>
      <c r="C47" s="42">
        <f>C37/200000*100</f>
        <v>-1.1975</v>
      </c>
      <c r="D47" s="42"/>
      <c r="E47" s="42">
        <f>E37/200000*100</f>
        <v>-1.8405</v>
      </c>
      <c r="F47" s="42"/>
      <c r="G47" s="42">
        <f>G37/200000*100</f>
        <v>-2.0469999999999997</v>
      </c>
      <c r="H47" s="42"/>
      <c r="I47" s="42">
        <f>I37/200000*100</f>
        <v>-3.2544999999999997</v>
      </c>
      <c r="J47" s="147"/>
      <c r="K47" s="166"/>
    </row>
    <row r="48" spans="1:10" ht="21" thickTop="1">
      <c r="A48" s="10"/>
      <c r="B48" s="10"/>
      <c r="C48" s="43"/>
      <c r="D48" s="42"/>
      <c r="E48" s="43"/>
      <c r="F48" s="42"/>
      <c r="G48" s="43"/>
      <c r="H48" s="42"/>
      <c r="I48" s="43"/>
      <c r="J48" s="147"/>
    </row>
    <row r="49" spans="1:11" ht="21" thickBot="1">
      <c r="A49" s="10" t="s">
        <v>23</v>
      </c>
      <c r="B49" s="10" t="s">
        <v>87</v>
      </c>
      <c r="C49" s="42">
        <f>C47</f>
        <v>-1.1975</v>
      </c>
      <c r="D49" s="42"/>
      <c r="E49" s="42">
        <f>E47</f>
        <v>-1.8405</v>
      </c>
      <c r="F49" s="42"/>
      <c r="G49" s="42">
        <f>G47</f>
        <v>-2.0469999999999997</v>
      </c>
      <c r="H49" s="42"/>
      <c r="I49" s="42">
        <f>I47</f>
        <v>-3.2544999999999997</v>
      </c>
      <c r="J49" s="147"/>
      <c r="K49" s="166"/>
    </row>
    <row r="50" spans="1:11" ht="21" thickTop="1">
      <c r="A50" s="88"/>
      <c r="B50" s="10"/>
      <c r="C50" s="44"/>
      <c r="D50" s="45"/>
      <c r="E50" s="44"/>
      <c r="F50" s="45"/>
      <c r="G50" s="44"/>
      <c r="H50" s="45"/>
      <c r="I50" s="44"/>
      <c r="J50" s="147"/>
      <c r="K50" s="147"/>
    </row>
    <row r="51" spans="1:11" ht="20.25">
      <c r="A51" s="10"/>
      <c r="B51" s="10"/>
      <c r="C51" s="46"/>
      <c r="D51" s="10"/>
      <c r="E51" s="46"/>
      <c r="F51" s="10"/>
      <c r="G51" s="46"/>
      <c r="H51" s="10"/>
      <c r="I51" s="46"/>
      <c r="J51" s="147"/>
      <c r="K51" s="147"/>
    </row>
    <row r="52" spans="1:11" ht="20.25">
      <c r="A52" s="10" t="s">
        <v>142</v>
      </c>
      <c r="B52" s="89"/>
      <c r="C52" s="47"/>
      <c r="D52" s="10"/>
      <c r="E52" s="47"/>
      <c r="F52" s="10"/>
      <c r="G52" s="47"/>
      <c r="H52" s="10"/>
      <c r="I52" s="47"/>
      <c r="J52" s="146"/>
      <c r="K52" s="146"/>
    </row>
    <row r="53" spans="1:11" ht="15" customHeight="1">
      <c r="A53" s="237" t="s">
        <v>259</v>
      </c>
      <c r="B53" s="237"/>
      <c r="C53" s="237"/>
      <c r="D53" s="237"/>
      <c r="E53" s="237"/>
      <c r="F53" s="237"/>
      <c r="G53" s="237"/>
      <c r="H53" s="237"/>
      <c r="I53" s="237"/>
      <c r="J53" s="146"/>
      <c r="K53" s="146"/>
    </row>
    <row r="54" spans="1:11" ht="31.5" customHeight="1">
      <c r="A54" s="237"/>
      <c r="B54" s="237"/>
      <c r="C54" s="237"/>
      <c r="D54" s="237"/>
      <c r="E54" s="237"/>
      <c r="F54" s="237"/>
      <c r="G54" s="237"/>
      <c r="H54" s="237"/>
      <c r="I54" s="237"/>
      <c r="J54" s="146"/>
      <c r="K54" s="146"/>
    </row>
    <row r="55" spans="1:11" ht="3.75" customHeight="1">
      <c r="A55" s="57"/>
      <c r="B55" s="57"/>
      <c r="C55" s="57"/>
      <c r="D55" s="57"/>
      <c r="E55" s="57"/>
      <c r="F55" s="57"/>
      <c r="G55" s="57"/>
      <c r="H55" s="57"/>
      <c r="I55" s="57"/>
      <c r="K55" s="146"/>
    </row>
    <row r="56" spans="1:11" ht="42" customHeight="1">
      <c r="A56" s="233"/>
      <c r="B56" s="234"/>
      <c r="C56" s="234"/>
      <c r="D56" s="234"/>
      <c r="E56" s="234"/>
      <c r="F56" s="234"/>
      <c r="G56" s="234"/>
      <c r="H56" s="234"/>
      <c r="I56" s="234"/>
      <c r="J56" s="146"/>
      <c r="K56" s="146"/>
    </row>
    <row r="57" spans="1:11" ht="18">
      <c r="A57" s="90"/>
      <c r="B57" s="90"/>
      <c r="C57" s="35"/>
      <c r="D57" s="90"/>
      <c r="E57" s="35"/>
      <c r="F57" s="90"/>
      <c r="G57" s="35"/>
      <c r="H57" s="90"/>
      <c r="I57" s="35"/>
      <c r="J57" s="146"/>
      <c r="K57" s="146"/>
    </row>
    <row r="58" spans="1:11" ht="18">
      <c r="A58" s="90"/>
      <c r="B58" s="90"/>
      <c r="C58" s="35"/>
      <c r="D58" s="90"/>
      <c r="E58" s="35"/>
      <c r="F58" s="90"/>
      <c r="G58" s="35"/>
      <c r="H58" s="90"/>
      <c r="I58" s="35"/>
      <c r="J58" s="146"/>
      <c r="K58" s="146"/>
    </row>
    <row r="59" spans="1:11" ht="18">
      <c r="A59" s="90"/>
      <c r="B59" s="90"/>
      <c r="C59" s="35"/>
      <c r="E59" s="35"/>
      <c r="G59" s="35"/>
      <c r="I59" s="35"/>
      <c r="J59" s="146"/>
      <c r="K59" s="146"/>
    </row>
    <row r="60" spans="1:11" ht="18">
      <c r="A60" s="90"/>
      <c r="B60" s="90"/>
      <c r="C60" s="35"/>
      <c r="E60" s="35"/>
      <c r="G60" s="35"/>
      <c r="I60" s="35"/>
      <c r="J60" s="146"/>
      <c r="K60" s="146"/>
    </row>
    <row r="61" spans="3:11" ht="15">
      <c r="C61" s="146"/>
      <c r="E61" s="146"/>
      <c r="G61" s="146"/>
      <c r="I61" s="146"/>
      <c r="J61" s="146"/>
      <c r="K61" s="146"/>
    </row>
    <row r="62" spans="3:11" ht="15">
      <c r="C62" s="146"/>
      <c r="E62" s="146"/>
      <c r="G62" s="146"/>
      <c r="I62" s="146"/>
      <c r="J62" s="146"/>
      <c r="K62" s="146"/>
    </row>
    <row r="63" spans="3:11" ht="15">
      <c r="C63" s="146"/>
      <c r="E63" s="146"/>
      <c r="G63" s="146"/>
      <c r="I63" s="146"/>
      <c r="J63" s="146"/>
      <c r="K63" s="146"/>
    </row>
    <row r="64" spans="3:11" ht="15">
      <c r="C64" s="146"/>
      <c r="E64" s="146"/>
      <c r="G64" s="146"/>
      <c r="I64" s="146"/>
      <c r="J64" s="146"/>
      <c r="K64" s="146"/>
    </row>
    <row r="65" spans="3:11" ht="15">
      <c r="C65" s="146"/>
      <c r="E65" s="146"/>
      <c r="G65" s="146"/>
      <c r="I65" s="146"/>
      <c r="J65" s="146"/>
      <c r="K65" s="146"/>
    </row>
    <row r="66" spans="3:11" ht="15">
      <c r="C66" s="146"/>
      <c r="E66" s="146"/>
      <c r="G66" s="146"/>
      <c r="I66" s="146"/>
      <c r="J66" s="146"/>
      <c r="K66" s="146"/>
    </row>
    <row r="67" spans="3:11" ht="15">
      <c r="C67" s="146"/>
      <c r="E67" s="146"/>
      <c r="G67" s="146"/>
      <c r="I67" s="146"/>
      <c r="J67" s="146"/>
      <c r="K67" s="146"/>
    </row>
    <row r="68" spans="3:11" ht="15">
      <c r="C68" s="146"/>
      <c r="E68" s="146"/>
      <c r="G68" s="146"/>
      <c r="I68" s="146"/>
      <c r="J68" s="146"/>
      <c r="K68" s="146"/>
    </row>
    <row r="69" spans="3:11" ht="15">
      <c r="C69" s="146"/>
      <c r="E69" s="146"/>
      <c r="G69" s="146"/>
      <c r="I69" s="146"/>
      <c r="J69" s="146"/>
      <c r="K69" s="146"/>
    </row>
    <row r="70" spans="3:11" ht="15">
      <c r="C70" s="146"/>
      <c r="E70" s="146"/>
      <c r="G70" s="146"/>
      <c r="I70" s="146"/>
      <c r="J70" s="146"/>
      <c r="K70" s="146"/>
    </row>
    <row r="71" spans="3:11" ht="15">
      <c r="C71" s="146"/>
      <c r="E71" s="146"/>
      <c r="G71" s="146"/>
      <c r="I71" s="146"/>
      <c r="J71" s="146"/>
      <c r="K71" s="146"/>
    </row>
    <row r="72" spans="3:11" ht="15">
      <c r="C72" s="146"/>
      <c r="E72" s="146"/>
      <c r="G72" s="146"/>
      <c r="I72" s="146"/>
      <c r="J72" s="146"/>
      <c r="K72" s="146"/>
    </row>
    <row r="73" spans="3:11" ht="15">
      <c r="C73" s="146"/>
      <c r="E73" s="146"/>
      <c r="G73" s="146"/>
      <c r="I73" s="146"/>
      <c r="J73" s="146"/>
      <c r="K73" s="146"/>
    </row>
    <row r="74" spans="3:11" ht="15">
      <c r="C74" s="146"/>
      <c r="E74" s="146"/>
      <c r="G74" s="146"/>
      <c r="I74" s="146"/>
      <c r="J74" s="146"/>
      <c r="K74" s="146"/>
    </row>
    <row r="75" spans="3:11" ht="15">
      <c r="C75" s="146"/>
      <c r="E75" s="146"/>
      <c r="G75" s="146"/>
      <c r="I75" s="146"/>
      <c r="J75" s="146"/>
      <c r="K75" s="146"/>
    </row>
    <row r="76" spans="3:11" ht="15">
      <c r="C76" s="146"/>
      <c r="E76" s="146"/>
      <c r="G76" s="146"/>
      <c r="I76" s="146"/>
      <c r="J76" s="146"/>
      <c r="K76" s="146"/>
    </row>
    <row r="77" spans="3:11" ht="15">
      <c r="C77" s="146"/>
      <c r="E77" s="146"/>
      <c r="G77" s="146"/>
      <c r="I77" s="146"/>
      <c r="J77" s="146"/>
      <c r="K77" s="146"/>
    </row>
    <row r="78" spans="3:11" ht="15">
      <c r="C78" s="146"/>
      <c r="E78" s="146"/>
      <c r="G78" s="146"/>
      <c r="I78" s="146"/>
      <c r="J78" s="146"/>
      <c r="K78" s="146"/>
    </row>
    <row r="79" spans="3:11" ht="15">
      <c r="C79" s="146"/>
      <c r="E79" s="146"/>
      <c r="G79" s="146"/>
      <c r="I79" s="146"/>
      <c r="J79" s="146"/>
      <c r="K79" s="146"/>
    </row>
    <row r="80" spans="3:11" ht="15">
      <c r="C80" s="146"/>
      <c r="E80" s="146"/>
      <c r="G80" s="146"/>
      <c r="I80" s="146"/>
      <c r="J80" s="146"/>
      <c r="K80" s="146"/>
    </row>
    <row r="81" spans="3:11" ht="15">
      <c r="C81" s="146"/>
      <c r="E81" s="146"/>
      <c r="G81" s="146"/>
      <c r="I81" s="146"/>
      <c r="J81" s="146"/>
      <c r="K81" s="146"/>
    </row>
    <row r="82" spans="3:11" ht="15">
      <c r="C82" s="146"/>
      <c r="E82" s="146"/>
      <c r="G82" s="146"/>
      <c r="I82" s="146"/>
      <c r="J82" s="146"/>
      <c r="K82" s="146"/>
    </row>
    <row r="83" spans="3:11" ht="15">
      <c r="C83" s="146"/>
      <c r="E83" s="146"/>
      <c r="G83" s="146"/>
      <c r="I83" s="146"/>
      <c r="J83" s="146"/>
      <c r="K83" s="146"/>
    </row>
    <row r="84" spans="3:11" ht="15">
      <c r="C84" s="146"/>
      <c r="E84" s="146"/>
      <c r="G84" s="146"/>
      <c r="I84" s="146"/>
      <c r="J84" s="146"/>
      <c r="K84" s="146"/>
    </row>
    <row r="85" spans="3:11" ht="15">
      <c r="C85" s="146"/>
      <c r="E85" s="146"/>
      <c r="G85" s="146"/>
      <c r="I85" s="146"/>
      <c r="J85" s="146"/>
      <c r="K85" s="146"/>
    </row>
    <row r="86" spans="3:11" ht="15">
      <c r="C86" s="146"/>
      <c r="E86" s="146"/>
      <c r="G86" s="146"/>
      <c r="I86" s="146"/>
      <c r="J86" s="146"/>
      <c r="K86" s="146"/>
    </row>
    <row r="87" spans="3:11" ht="15">
      <c r="C87" s="146"/>
      <c r="E87" s="146"/>
      <c r="G87" s="146"/>
      <c r="I87" s="146"/>
      <c r="J87" s="146"/>
      <c r="K87" s="146"/>
    </row>
    <row r="88" spans="3:11" ht="15">
      <c r="C88" s="146"/>
      <c r="E88" s="146"/>
      <c r="G88" s="146"/>
      <c r="I88" s="146"/>
      <c r="J88" s="146"/>
      <c r="K88" s="146"/>
    </row>
    <row r="89" spans="3:11" ht="15">
      <c r="C89" s="146"/>
      <c r="E89" s="146"/>
      <c r="G89" s="146"/>
      <c r="I89" s="146"/>
      <c r="J89" s="146"/>
      <c r="K89" s="146"/>
    </row>
    <row r="90" spans="3:11" ht="15">
      <c r="C90" s="146"/>
      <c r="E90" s="146"/>
      <c r="G90" s="146"/>
      <c r="I90" s="146"/>
      <c r="J90" s="146"/>
      <c r="K90" s="146"/>
    </row>
    <row r="91" spans="3:11" ht="15">
      <c r="C91" s="146"/>
      <c r="E91" s="146"/>
      <c r="G91" s="146"/>
      <c r="I91" s="146"/>
      <c r="J91" s="146"/>
      <c r="K91" s="146"/>
    </row>
    <row r="92" spans="3:11" ht="15">
      <c r="C92" s="146"/>
      <c r="E92" s="146"/>
      <c r="G92" s="146"/>
      <c r="I92" s="146"/>
      <c r="J92" s="146"/>
      <c r="K92" s="146"/>
    </row>
    <row r="93" spans="3:11" ht="15">
      <c r="C93" s="146"/>
      <c r="E93" s="146"/>
      <c r="G93" s="146"/>
      <c r="I93" s="146"/>
      <c r="J93" s="146"/>
      <c r="K93" s="146"/>
    </row>
    <row r="94" spans="3:11" ht="15">
      <c r="C94" s="146"/>
      <c r="E94" s="146"/>
      <c r="G94" s="146"/>
      <c r="I94" s="146"/>
      <c r="J94" s="146"/>
      <c r="K94" s="146"/>
    </row>
    <row r="95" spans="3:11" ht="15">
      <c r="C95" s="146"/>
      <c r="E95" s="146"/>
      <c r="G95" s="146"/>
      <c r="I95" s="146"/>
      <c r="J95" s="146"/>
      <c r="K95" s="146"/>
    </row>
    <row r="96" spans="3:11" ht="15">
      <c r="C96" s="146"/>
      <c r="E96" s="146"/>
      <c r="G96" s="146"/>
      <c r="I96" s="146"/>
      <c r="J96" s="146"/>
      <c r="K96" s="146"/>
    </row>
    <row r="97" spans="3:11" ht="15">
      <c r="C97" s="146"/>
      <c r="E97" s="146"/>
      <c r="G97" s="146"/>
      <c r="I97" s="146"/>
      <c r="J97" s="146"/>
      <c r="K97" s="146"/>
    </row>
    <row r="98" spans="3:11" ht="15">
      <c r="C98" s="146"/>
      <c r="E98" s="146"/>
      <c r="G98" s="146"/>
      <c r="I98" s="146"/>
      <c r="J98" s="146"/>
      <c r="K98" s="146"/>
    </row>
    <row r="99" spans="3:11" ht="15">
      <c r="C99" s="146"/>
      <c r="E99" s="146"/>
      <c r="G99" s="146"/>
      <c r="I99" s="146"/>
      <c r="J99" s="146"/>
      <c r="K99" s="146"/>
    </row>
  </sheetData>
  <sheetProtection/>
  <mergeCells count="7">
    <mergeCell ref="A56:I56"/>
    <mergeCell ref="A1:I1"/>
    <mergeCell ref="A2:I2"/>
    <mergeCell ref="A3:I3"/>
    <mergeCell ref="H11:I11"/>
    <mergeCell ref="H12:I12"/>
    <mergeCell ref="A53:I54"/>
  </mergeCells>
  <printOptions horizontalCentered="1"/>
  <pageMargins left="0.708661417322835" right="0.393700787401575" top="0.511811023622047" bottom="0.236220472440945" header="0.354330708661417" footer="0"/>
  <pageSetup horizontalDpi="1200" verticalDpi="1200" orientation="portrait" paperSize="9" scale="50" r:id="rId1"/>
</worksheet>
</file>

<file path=xl/worksheets/sheet2.xml><?xml version="1.0" encoding="utf-8"?>
<worksheet xmlns="http://schemas.openxmlformats.org/spreadsheetml/2006/main" xmlns:r="http://schemas.openxmlformats.org/officeDocument/2006/relationships">
  <dimension ref="A1:IQ78"/>
  <sheetViews>
    <sheetView showGridLines="0" showOutlineSymbols="0" zoomScale="75" zoomScaleNormal="75" zoomScaleSheetLayoutView="80" zoomScalePageLayoutView="0" workbookViewId="0" topLeftCell="A35">
      <selection activeCell="B48" sqref="B48"/>
    </sheetView>
  </sheetViews>
  <sheetFormatPr defaultColWidth="10.6640625" defaultRowHeight="15"/>
  <cols>
    <col min="1" max="1" width="12.99609375" style="27" customWidth="1"/>
    <col min="2" max="2" width="57.77734375" style="27" customWidth="1"/>
    <col min="3" max="3" width="13.6640625" style="27" customWidth="1"/>
    <col min="4" max="4" width="1.2265625" style="75" customWidth="1"/>
    <col min="5" max="5" width="13.6640625" style="27" customWidth="1"/>
    <col min="6" max="6" width="2.5546875" style="75" customWidth="1"/>
    <col min="7" max="7" width="13.6640625" style="27" hidden="1" customWidth="1"/>
    <col min="8" max="8" width="2.21484375" style="27" customWidth="1"/>
    <col min="9" max="9" width="14.5546875" style="27" customWidth="1"/>
    <col min="10" max="16384" width="10.6640625" style="27" customWidth="1"/>
  </cols>
  <sheetData>
    <row r="1" spans="1:11" s="90" customFormat="1" ht="21" customHeight="1">
      <c r="A1" s="240" t="s">
        <v>165</v>
      </c>
      <c r="B1" s="240"/>
      <c r="C1" s="240"/>
      <c r="D1" s="240"/>
      <c r="E1" s="240"/>
      <c r="F1" s="40"/>
      <c r="G1" s="10"/>
      <c r="H1" s="10"/>
      <c r="I1" s="10"/>
      <c r="J1" s="10"/>
      <c r="K1" s="10"/>
    </row>
    <row r="2" spans="1:251" ht="20.25">
      <c r="A2" s="241" t="s">
        <v>168</v>
      </c>
      <c r="B2" s="241"/>
      <c r="C2" s="241"/>
      <c r="D2" s="241"/>
      <c r="E2" s="241"/>
      <c r="F2" s="241"/>
      <c r="G2" s="241"/>
      <c r="H2" s="241"/>
      <c r="I2" s="10"/>
      <c r="J2" s="10"/>
      <c r="K2" s="10"/>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spans="1:251" ht="20.25">
      <c r="A3" s="241" t="s">
        <v>169</v>
      </c>
      <c r="B3" s="241"/>
      <c r="C3" s="241"/>
      <c r="D3" s="241"/>
      <c r="E3" s="241"/>
      <c r="F3" s="241"/>
      <c r="G3" s="241"/>
      <c r="H3" s="241"/>
      <c r="I3" s="10"/>
      <c r="J3" s="10"/>
      <c r="K3" s="10"/>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spans="1:11" ht="15.75" customHeight="1">
      <c r="A4" s="10"/>
      <c r="B4" s="10"/>
      <c r="C4" s="10"/>
      <c r="D4" s="40"/>
      <c r="E4" s="10"/>
      <c r="F4" s="40"/>
      <c r="G4" s="10"/>
      <c r="H4" s="10"/>
      <c r="I4" s="10"/>
      <c r="J4" s="10"/>
      <c r="K4" s="10"/>
    </row>
    <row r="5" spans="1:11" ht="18" customHeight="1" hidden="1">
      <c r="A5" s="90" t="str">
        <f>+PL!A5</f>
        <v>Quarterly report on consolidated results for the second quarter ended 31 December 2010.</v>
      </c>
      <c r="B5" s="10"/>
      <c r="C5" s="10"/>
      <c r="D5" s="40"/>
      <c r="E5" s="10"/>
      <c r="F5" s="40"/>
      <c r="G5" s="10"/>
      <c r="H5" s="10"/>
      <c r="I5" s="10"/>
      <c r="J5" s="10"/>
      <c r="K5" s="10"/>
    </row>
    <row r="6" spans="1:11" ht="15.75" customHeight="1" hidden="1">
      <c r="A6" s="90" t="str">
        <f>+PL!A6</f>
        <v>The figures have not been audited.</v>
      </c>
      <c r="B6" s="10"/>
      <c r="C6" s="10"/>
      <c r="D6" s="40"/>
      <c r="E6" s="10"/>
      <c r="F6" s="40"/>
      <c r="G6" s="10"/>
      <c r="H6" s="10"/>
      <c r="I6" s="10"/>
      <c r="J6" s="10"/>
      <c r="K6" s="10"/>
    </row>
    <row r="7" spans="1:11" ht="15.75" customHeight="1" hidden="1">
      <c r="A7" s="10"/>
      <c r="B7" s="10"/>
      <c r="C7" s="10"/>
      <c r="D7" s="40"/>
      <c r="E7" s="10"/>
      <c r="F7" s="40"/>
      <c r="G7" s="10"/>
      <c r="H7" s="10"/>
      <c r="I7" s="10"/>
      <c r="J7" s="10"/>
      <c r="K7" s="10"/>
    </row>
    <row r="8" spans="1:9" ht="18">
      <c r="A8" s="145" t="s">
        <v>270</v>
      </c>
      <c r="B8" s="90"/>
      <c r="C8" s="90"/>
      <c r="D8" s="168"/>
      <c r="E8" s="90"/>
      <c r="F8" s="168"/>
      <c r="G8" s="90"/>
      <c r="H8" s="90"/>
      <c r="I8" s="90"/>
    </row>
    <row r="9" spans="1:9" ht="18">
      <c r="A9" s="145"/>
      <c r="B9" s="90"/>
      <c r="C9" s="90"/>
      <c r="D9" s="168"/>
      <c r="E9" s="90"/>
      <c r="F9" s="168"/>
      <c r="G9" s="90"/>
      <c r="H9" s="90"/>
      <c r="I9" s="90"/>
    </row>
    <row r="10" spans="1:9" ht="18">
      <c r="A10" s="169"/>
      <c r="B10" s="90"/>
      <c r="C10" s="167" t="s">
        <v>147</v>
      </c>
      <c r="D10" s="168"/>
      <c r="E10" s="167" t="s">
        <v>143</v>
      </c>
      <c r="F10" s="168"/>
      <c r="G10" s="90"/>
      <c r="H10" s="90"/>
      <c r="I10" s="90"/>
    </row>
    <row r="11" spans="3:7" ht="15" customHeight="1">
      <c r="C11" s="167" t="s">
        <v>32</v>
      </c>
      <c r="D11" s="170"/>
      <c r="E11" s="167" t="s">
        <v>32</v>
      </c>
      <c r="F11" s="170"/>
      <c r="G11" s="167" t="s">
        <v>33</v>
      </c>
    </row>
    <row r="12" spans="3:7" ht="15.75">
      <c r="C12" s="171">
        <f>+PL!G14</f>
        <v>40543</v>
      </c>
      <c r="D12" s="172"/>
      <c r="E12" s="171">
        <v>40359</v>
      </c>
      <c r="F12" s="172"/>
      <c r="G12" s="171" t="s">
        <v>141</v>
      </c>
    </row>
    <row r="13" spans="3:7" ht="15.75">
      <c r="C13" s="167" t="s">
        <v>27</v>
      </c>
      <c r="D13" s="170"/>
      <c r="E13" s="167" t="s">
        <v>27</v>
      </c>
      <c r="F13" s="170"/>
      <c r="G13" s="167" t="s">
        <v>27</v>
      </c>
    </row>
    <row r="14" spans="1:9" ht="15.75" customHeight="1">
      <c r="A14" s="90"/>
      <c r="B14" s="90"/>
      <c r="C14" s="90"/>
      <c r="D14" s="168"/>
      <c r="E14" s="90"/>
      <c r="F14" s="168"/>
      <c r="G14" s="167"/>
      <c r="H14" s="90"/>
      <c r="I14" s="90"/>
    </row>
    <row r="15" spans="1:9" ht="15.75" customHeight="1">
      <c r="A15" s="169" t="s">
        <v>4</v>
      </c>
      <c r="B15" s="90"/>
      <c r="C15" s="90"/>
      <c r="D15" s="168"/>
      <c r="E15" s="90"/>
      <c r="F15" s="168"/>
      <c r="G15" s="90"/>
      <c r="H15" s="90"/>
      <c r="I15" s="90"/>
    </row>
    <row r="16" spans="1:9" ht="15.75" customHeight="1">
      <c r="A16" s="169" t="s">
        <v>5</v>
      </c>
      <c r="B16" s="90"/>
      <c r="C16" s="90"/>
      <c r="D16" s="168"/>
      <c r="E16" s="90"/>
      <c r="F16" s="168"/>
      <c r="G16" s="90"/>
      <c r="H16" s="90"/>
      <c r="I16" s="90"/>
    </row>
    <row r="17" spans="1:9" ht="18">
      <c r="A17" s="90" t="s">
        <v>46</v>
      </c>
      <c r="B17" s="90"/>
      <c r="C17" s="34">
        <v>48744</v>
      </c>
      <c r="D17" s="33"/>
      <c r="E17" s="34">
        <v>49227</v>
      </c>
      <c r="F17" s="173"/>
      <c r="G17" s="34">
        <v>61372</v>
      </c>
      <c r="H17" s="35"/>
      <c r="I17" s="35"/>
    </row>
    <row r="18" spans="1:9" ht="18" hidden="1">
      <c r="A18" s="90" t="s">
        <v>134</v>
      </c>
      <c r="B18" s="90"/>
      <c r="C18" s="34"/>
      <c r="D18" s="33"/>
      <c r="E18" s="34">
        <v>0</v>
      </c>
      <c r="F18" s="173"/>
      <c r="G18" s="34">
        <v>0</v>
      </c>
      <c r="H18" s="35"/>
      <c r="I18" s="35"/>
    </row>
    <row r="19" spans="1:9" ht="18">
      <c r="A19" s="90" t="s">
        <v>216</v>
      </c>
      <c r="B19" s="90"/>
      <c r="C19" s="99">
        <v>3500</v>
      </c>
      <c r="D19" s="155"/>
      <c r="E19" s="99">
        <v>3500</v>
      </c>
      <c r="F19" s="174"/>
      <c r="G19" s="99">
        <v>3500</v>
      </c>
      <c r="H19" s="35"/>
      <c r="I19" s="35"/>
    </row>
    <row r="20" spans="1:9" ht="18">
      <c r="A20" s="90" t="s">
        <v>160</v>
      </c>
      <c r="B20" s="90"/>
      <c r="C20" s="99">
        <v>4414</v>
      </c>
      <c r="D20" s="155"/>
      <c r="E20" s="99">
        <v>4414</v>
      </c>
      <c r="F20" s="174"/>
      <c r="G20" s="99"/>
      <c r="H20" s="35"/>
      <c r="I20" s="35"/>
    </row>
    <row r="21" spans="1:9" ht="18">
      <c r="A21" s="90"/>
      <c r="B21" s="90"/>
      <c r="C21" s="175">
        <f>SUM(C17:C20)</f>
        <v>56658</v>
      </c>
      <c r="D21" s="155"/>
      <c r="E21" s="175">
        <f>SUM(E17:E20)</f>
        <v>57141</v>
      </c>
      <c r="F21" s="174"/>
      <c r="G21" s="155"/>
      <c r="H21" s="35"/>
      <c r="I21" s="35"/>
    </row>
    <row r="22" spans="1:9" ht="18">
      <c r="A22" s="90"/>
      <c r="B22" s="90"/>
      <c r="C22" s="34"/>
      <c r="D22" s="33"/>
      <c r="E22" s="34"/>
      <c r="F22" s="173"/>
      <c r="G22" s="34"/>
      <c r="H22" s="35"/>
      <c r="I22" s="35"/>
    </row>
    <row r="23" spans="1:9" ht="18">
      <c r="A23" s="169" t="s">
        <v>47</v>
      </c>
      <c r="B23" s="90"/>
      <c r="C23" s="34"/>
      <c r="D23" s="33"/>
      <c r="E23" s="34"/>
      <c r="F23" s="173"/>
      <c r="G23" s="34"/>
      <c r="H23" s="35"/>
      <c r="I23" s="35"/>
    </row>
    <row r="24" spans="1:9" ht="18">
      <c r="A24" s="90" t="s">
        <v>6</v>
      </c>
      <c r="C24" s="33">
        <v>2308</v>
      </c>
      <c r="D24" s="33"/>
      <c r="E24" s="33">
        <v>1307</v>
      </c>
      <c r="F24" s="173"/>
      <c r="G24" s="33">
        <v>3054</v>
      </c>
      <c r="H24" s="173"/>
      <c r="I24" s="35"/>
    </row>
    <row r="25" spans="1:9" ht="18">
      <c r="A25" s="90" t="s">
        <v>7</v>
      </c>
      <c r="C25" s="33">
        <v>3870</v>
      </c>
      <c r="D25" s="33"/>
      <c r="E25" s="33">
        <v>3477</v>
      </c>
      <c r="F25" s="173"/>
      <c r="G25" s="33">
        <v>10819</v>
      </c>
      <c r="H25" s="173"/>
      <c r="I25" s="35"/>
    </row>
    <row r="26" spans="1:9" ht="18">
      <c r="A26" s="90" t="s">
        <v>11</v>
      </c>
      <c r="C26" s="33">
        <v>10062</v>
      </c>
      <c r="D26" s="33"/>
      <c r="E26" s="33">
        <v>9961</v>
      </c>
      <c r="F26" s="173"/>
      <c r="G26" s="33">
        <f>18699-G25</f>
        <v>7880</v>
      </c>
      <c r="H26" s="173"/>
      <c r="I26" s="35"/>
    </row>
    <row r="27" spans="1:9" ht="18">
      <c r="A27" s="90" t="s">
        <v>192</v>
      </c>
      <c r="C27" s="33">
        <v>388</v>
      </c>
      <c r="D27" s="33"/>
      <c r="E27" s="33">
        <v>348</v>
      </c>
      <c r="F27" s="173"/>
      <c r="G27" s="33"/>
      <c r="H27" s="173"/>
      <c r="I27" s="35"/>
    </row>
    <row r="28" spans="1:9" ht="18">
      <c r="A28" s="90" t="s">
        <v>12</v>
      </c>
      <c r="C28" s="33">
        <v>407</v>
      </c>
      <c r="D28" s="33"/>
      <c r="E28" s="33">
        <v>305</v>
      </c>
      <c r="F28" s="173"/>
      <c r="G28" s="33">
        <v>10051</v>
      </c>
      <c r="H28" s="173"/>
      <c r="I28" s="35"/>
    </row>
    <row r="29" spans="1:9" ht="18" hidden="1">
      <c r="A29" s="90" t="s">
        <v>135</v>
      </c>
      <c r="C29" s="33"/>
      <c r="D29" s="33"/>
      <c r="E29" s="33">
        <v>0</v>
      </c>
      <c r="F29" s="173"/>
      <c r="G29" s="33">
        <v>0</v>
      </c>
      <c r="H29" s="173"/>
      <c r="I29" s="35"/>
    </row>
    <row r="30" spans="1:9" ht="18">
      <c r="A30" s="90" t="s">
        <v>8</v>
      </c>
      <c r="C30" s="33">
        <v>55</v>
      </c>
      <c r="D30" s="33"/>
      <c r="E30" s="33">
        <v>55</v>
      </c>
      <c r="F30" s="173"/>
      <c r="G30" s="33">
        <v>1150</v>
      </c>
      <c r="H30" s="173"/>
      <c r="I30" s="35"/>
    </row>
    <row r="31" spans="1:9" ht="18">
      <c r="A31" s="90"/>
      <c r="C31" s="150">
        <f>SUM(C24:C30)</f>
        <v>17090</v>
      </c>
      <c r="D31" s="33"/>
      <c r="E31" s="150">
        <f>SUM(E24:E30)</f>
        <v>15453</v>
      </c>
      <c r="F31" s="33">
        <f>SUM(F24:F30)</f>
        <v>0</v>
      </c>
      <c r="G31" s="95">
        <f>SUM(G24:G30)</f>
        <v>32954</v>
      </c>
      <c r="H31" s="173"/>
      <c r="I31" s="35"/>
    </row>
    <row r="32" spans="1:9" ht="18">
      <c r="A32" s="90" t="s">
        <v>208</v>
      </c>
      <c r="C32" s="100">
        <v>0</v>
      </c>
      <c r="D32" s="33"/>
      <c r="E32" s="100">
        <v>920</v>
      </c>
      <c r="F32" s="33"/>
      <c r="G32" s="33"/>
      <c r="H32" s="173"/>
      <c r="I32" s="35"/>
    </row>
    <row r="33" spans="1:9" ht="18">
      <c r="A33" s="90"/>
      <c r="C33" s="33">
        <f>SUM(C31:C32)</f>
        <v>17090</v>
      </c>
      <c r="D33" s="33"/>
      <c r="E33" s="33">
        <f>SUM(E31:E32)</f>
        <v>16373</v>
      </c>
      <c r="F33" s="173"/>
      <c r="G33" s="33"/>
      <c r="H33" s="173"/>
      <c r="I33" s="35"/>
    </row>
    <row r="34" spans="1:9" ht="18">
      <c r="A34" s="90"/>
      <c r="C34" s="33"/>
      <c r="D34" s="33"/>
      <c r="E34" s="33"/>
      <c r="F34" s="173"/>
      <c r="G34" s="33"/>
      <c r="H34" s="173"/>
      <c r="I34" s="35"/>
    </row>
    <row r="35" spans="1:9" ht="18.75" thickBot="1">
      <c r="A35" s="169" t="s">
        <v>13</v>
      </c>
      <c r="B35" s="90"/>
      <c r="C35" s="98">
        <f>C21+C33</f>
        <v>73748</v>
      </c>
      <c r="D35" s="33"/>
      <c r="E35" s="98">
        <f>E21+E33</f>
        <v>73514</v>
      </c>
      <c r="F35" s="173"/>
      <c r="G35" s="98" t="e">
        <f>#REF!+G31</f>
        <v>#REF!</v>
      </c>
      <c r="H35" s="173"/>
      <c r="I35" s="35"/>
    </row>
    <row r="36" spans="1:9" ht="18.75" thickTop="1">
      <c r="A36" s="90"/>
      <c r="B36" s="90"/>
      <c r="C36" s="33"/>
      <c r="D36" s="33"/>
      <c r="E36" s="33"/>
      <c r="F36" s="173"/>
      <c r="G36" s="33"/>
      <c r="H36" s="173"/>
      <c r="I36" s="35"/>
    </row>
    <row r="37" spans="1:9" ht="18">
      <c r="A37" s="90"/>
      <c r="B37" s="90"/>
      <c r="C37" s="33"/>
      <c r="D37" s="33"/>
      <c r="E37" s="33"/>
      <c r="F37" s="173"/>
      <c r="G37" s="33"/>
      <c r="H37" s="173"/>
      <c r="I37" s="35"/>
    </row>
    <row r="38" spans="1:9" ht="18">
      <c r="A38" s="169" t="s">
        <v>14</v>
      </c>
      <c r="B38" s="90"/>
      <c r="C38" s="33"/>
      <c r="D38" s="33"/>
      <c r="E38" s="33"/>
      <c r="F38" s="173"/>
      <c r="G38" s="33"/>
      <c r="H38" s="173"/>
      <c r="I38" s="35"/>
    </row>
    <row r="39" spans="1:9" ht="18">
      <c r="A39" s="90" t="s">
        <v>49</v>
      </c>
      <c r="B39" s="90"/>
      <c r="C39" s="34">
        <v>40000</v>
      </c>
      <c r="D39" s="33"/>
      <c r="E39" s="99">
        <v>40000</v>
      </c>
      <c r="F39" s="173"/>
      <c r="G39" s="34">
        <v>32598</v>
      </c>
      <c r="H39" s="173"/>
      <c r="I39" s="35"/>
    </row>
    <row r="40" spans="1:9" ht="18">
      <c r="A40" s="90" t="s">
        <v>257</v>
      </c>
      <c r="C40" s="155">
        <f>-32996-3</f>
        <v>-32999</v>
      </c>
      <c r="D40" s="155"/>
      <c r="E40" s="176">
        <v>-28905</v>
      </c>
      <c r="F40" s="173"/>
      <c r="G40" s="34"/>
      <c r="H40" s="173"/>
      <c r="I40" s="35"/>
    </row>
    <row r="41" spans="1:9" ht="18">
      <c r="A41" s="90" t="s">
        <v>138</v>
      </c>
      <c r="C41" s="148">
        <v>4001</v>
      </c>
      <c r="D41" s="155"/>
      <c r="E41" s="177">
        <v>2853</v>
      </c>
      <c r="F41" s="173"/>
      <c r="G41" s="99">
        <v>3686</v>
      </c>
      <c r="H41" s="173"/>
      <c r="I41" s="35"/>
    </row>
    <row r="42" spans="1:9" ht="18">
      <c r="A42" s="90"/>
      <c r="C42" s="99">
        <f>SUM(C39:C41)</f>
        <v>11002</v>
      </c>
      <c r="D42" s="155"/>
      <c r="E42" s="178">
        <f>SUM(E39:E41)</f>
        <v>13948</v>
      </c>
      <c r="F42" s="173"/>
      <c r="G42" s="99"/>
      <c r="H42" s="173"/>
      <c r="I42" s="35"/>
    </row>
    <row r="43" spans="1:9" ht="18">
      <c r="A43" s="90" t="s">
        <v>209</v>
      </c>
      <c r="C43" s="99">
        <v>0</v>
      </c>
      <c r="D43" s="155"/>
      <c r="E43" s="178">
        <v>0</v>
      </c>
      <c r="F43" s="173"/>
      <c r="G43" s="99"/>
      <c r="H43" s="173"/>
      <c r="I43" s="35"/>
    </row>
    <row r="44" spans="1:9" ht="18">
      <c r="A44" s="169" t="s">
        <v>15</v>
      </c>
      <c r="B44" s="90"/>
      <c r="C44" s="95">
        <f>SUM(C42:C43)</f>
        <v>11002</v>
      </c>
      <c r="D44" s="33"/>
      <c r="E44" s="95">
        <f>SUM(E42:E43)</f>
        <v>13948</v>
      </c>
      <c r="F44" s="173"/>
      <c r="G44" s="95">
        <f>SUM(G39:G41)</f>
        <v>36284</v>
      </c>
      <c r="H44" s="173"/>
      <c r="I44" s="179"/>
    </row>
    <row r="45" spans="1:9" ht="18">
      <c r="A45" s="90"/>
      <c r="B45" s="90"/>
      <c r="C45" s="33"/>
      <c r="D45" s="33"/>
      <c r="E45" s="33"/>
      <c r="F45" s="173"/>
      <c r="G45" s="33"/>
      <c r="H45" s="173"/>
      <c r="I45" s="35"/>
    </row>
    <row r="46" spans="1:9" ht="18">
      <c r="A46" s="169" t="s">
        <v>16</v>
      </c>
      <c r="B46" s="90"/>
      <c r="C46" s="33"/>
      <c r="D46" s="33"/>
      <c r="E46" s="33"/>
      <c r="F46" s="173"/>
      <c r="G46" s="33"/>
      <c r="H46" s="173"/>
      <c r="I46" s="35"/>
    </row>
    <row r="47" spans="1:9" ht="18">
      <c r="A47" s="90" t="s">
        <v>50</v>
      </c>
      <c r="B47" s="90"/>
      <c r="C47" s="99">
        <v>15353</v>
      </c>
      <c r="D47" s="155"/>
      <c r="E47" s="99">
        <v>50802</v>
      </c>
      <c r="F47" s="173"/>
      <c r="G47" s="99">
        <f>42318+5795</f>
        <v>48113</v>
      </c>
      <c r="H47" s="173"/>
      <c r="I47" s="35"/>
    </row>
    <row r="48" spans="1:9" ht="18">
      <c r="A48" s="90"/>
      <c r="C48" s="95">
        <f>SUM(C47:C47)</f>
        <v>15353</v>
      </c>
      <c r="D48" s="33"/>
      <c r="E48" s="95">
        <f>SUM(E47:E47)</f>
        <v>50802</v>
      </c>
      <c r="F48" s="173"/>
      <c r="G48" s="95">
        <f>SUM(G47:G47)</f>
        <v>48113</v>
      </c>
      <c r="H48" s="173"/>
      <c r="I48" s="35"/>
    </row>
    <row r="49" spans="1:9" ht="18">
      <c r="A49" s="90"/>
      <c r="B49" s="90"/>
      <c r="C49" s="33"/>
      <c r="D49" s="33"/>
      <c r="E49" s="33"/>
      <c r="F49" s="173"/>
      <c r="G49" s="33"/>
      <c r="H49" s="173"/>
      <c r="I49" s="35"/>
    </row>
    <row r="50" spans="1:9" ht="18">
      <c r="A50" s="169" t="s">
        <v>48</v>
      </c>
      <c r="B50" s="90"/>
      <c r="C50" s="33"/>
      <c r="D50" s="33"/>
      <c r="E50" s="33"/>
      <c r="F50" s="173"/>
      <c r="G50" s="33"/>
      <c r="H50" s="173"/>
      <c r="I50" s="35"/>
    </row>
    <row r="51" spans="1:9" ht="18">
      <c r="A51" s="90" t="s">
        <v>9</v>
      </c>
      <c r="C51" s="33">
        <v>838</v>
      </c>
      <c r="D51" s="33"/>
      <c r="E51" s="33">
        <v>1730</v>
      </c>
      <c r="F51" s="173"/>
      <c r="G51" s="33">
        <v>1674</v>
      </c>
      <c r="H51" s="173"/>
      <c r="I51" s="35"/>
    </row>
    <row r="52" spans="1:9" ht="18">
      <c r="A52" s="90" t="s">
        <v>19</v>
      </c>
      <c r="C52" s="33">
        <v>5578</v>
      </c>
      <c r="D52" s="33"/>
      <c r="E52" s="33">
        <v>4549</v>
      </c>
      <c r="F52" s="173"/>
      <c r="G52" s="33">
        <f>4028-G51</f>
        <v>2354</v>
      </c>
      <c r="H52" s="173"/>
      <c r="I52" s="35"/>
    </row>
    <row r="53" spans="1:9" ht="18">
      <c r="A53" s="90" t="s">
        <v>10</v>
      </c>
      <c r="C53" s="33">
        <v>40977</v>
      </c>
      <c r="D53" s="33"/>
      <c r="E53" s="33">
        <v>2485</v>
      </c>
      <c r="F53" s="173"/>
      <c r="G53" s="33">
        <f>4570+1725</f>
        <v>6295</v>
      </c>
      <c r="H53" s="173"/>
      <c r="I53" s="35"/>
    </row>
    <row r="54" spans="1:9" ht="18">
      <c r="A54" s="90"/>
      <c r="C54" s="95">
        <f>SUM(C51:C53)</f>
        <v>47393</v>
      </c>
      <c r="D54" s="33"/>
      <c r="E54" s="95">
        <f>SUM(E51:E53)</f>
        <v>8764</v>
      </c>
      <c r="F54" s="173"/>
      <c r="G54" s="95">
        <f>SUM(G51:G53)</f>
        <v>10323</v>
      </c>
      <c r="H54" s="173"/>
      <c r="I54" s="35"/>
    </row>
    <row r="55" spans="1:9" ht="18">
      <c r="A55" s="90"/>
      <c r="B55" s="90"/>
      <c r="C55" s="33"/>
      <c r="D55" s="33"/>
      <c r="E55" s="33"/>
      <c r="F55" s="173"/>
      <c r="G55" s="33"/>
      <c r="H55" s="173"/>
      <c r="I55" s="35"/>
    </row>
    <row r="56" spans="1:9" ht="18" customHeight="1">
      <c r="A56" s="169" t="s">
        <v>17</v>
      </c>
      <c r="C56" s="100">
        <f>C48+C54</f>
        <v>62746</v>
      </c>
      <c r="D56" s="33"/>
      <c r="E56" s="100">
        <f>E48+E54</f>
        <v>59566</v>
      </c>
      <c r="F56" s="33">
        <f>F48+F54</f>
        <v>0</v>
      </c>
      <c r="G56" s="100">
        <f>G48+G54</f>
        <v>58436</v>
      </c>
      <c r="H56" s="35"/>
      <c r="I56" s="35"/>
    </row>
    <row r="57" spans="1:9" ht="18" customHeight="1">
      <c r="A57" s="90"/>
      <c r="B57" s="90"/>
      <c r="C57" s="34"/>
      <c r="D57" s="33"/>
      <c r="E57" s="34"/>
      <c r="F57" s="173"/>
      <c r="G57" s="34"/>
      <c r="H57" s="35"/>
      <c r="I57" s="35"/>
    </row>
    <row r="58" spans="1:9" ht="18" customHeight="1" thickBot="1">
      <c r="A58" s="169" t="s">
        <v>18</v>
      </c>
      <c r="C58" s="98">
        <f>C44+C56</f>
        <v>73748</v>
      </c>
      <c r="D58" s="33"/>
      <c r="E58" s="34">
        <f>E44+E56</f>
        <v>73514</v>
      </c>
      <c r="G58" s="34">
        <f>G44+G56</f>
        <v>94720</v>
      </c>
      <c r="H58" s="173"/>
      <c r="I58" s="35"/>
    </row>
    <row r="59" spans="1:9" ht="19.5" hidden="1" thickBot="1" thickTop="1">
      <c r="A59" s="90"/>
      <c r="B59" s="90"/>
      <c r="C59" s="33">
        <f>+C35-C58</f>
        <v>0</v>
      </c>
      <c r="D59" s="33"/>
      <c r="E59" s="180">
        <f>+E35-E58</f>
        <v>0</v>
      </c>
      <c r="F59" s="173"/>
      <c r="G59" s="180" t="e">
        <f>+G35-G58</f>
        <v>#REF!</v>
      </c>
      <c r="H59" s="35"/>
      <c r="I59" s="35"/>
    </row>
    <row r="60" spans="1:9" ht="18.75" thickTop="1">
      <c r="A60" s="90"/>
      <c r="B60" s="90"/>
      <c r="C60" s="156"/>
      <c r="D60" s="33"/>
      <c r="E60" s="180"/>
      <c r="F60" s="173"/>
      <c r="G60" s="180"/>
      <c r="H60" s="35"/>
      <c r="I60" s="35"/>
    </row>
    <row r="61" spans="1:9" ht="18">
      <c r="A61" s="90" t="s">
        <v>1</v>
      </c>
      <c r="B61" s="90"/>
      <c r="H61" s="35"/>
      <c r="I61" s="35"/>
    </row>
    <row r="62" spans="1:9" ht="18.75" thickBot="1">
      <c r="A62" s="90" t="s">
        <v>2</v>
      </c>
      <c r="B62" s="90"/>
      <c r="C62" s="101">
        <f>C42/200000</f>
        <v>0.05501</v>
      </c>
      <c r="D62" s="102"/>
      <c r="E62" s="101">
        <f>E42/200000</f>
        <v>0.06974</v>
      </c>
      <c r="F62" s="102"/>
      <c r="G62" s="101" t="e">
        <f>(G35-G56)/162991</f>
        <v>#REF!</v>
      </c>
      <c r="I62" s="166"/>
    </row>
    <row r="63" spans="1:10" ht="18.75" thickTop="1">
      <c r="A63" s="90"/>
      <c r="B63" s="90"/>
      <c r="C63" s="102"/>
      <c r="D63" s="102"/>
      <c r="E63" s="102"/>
      <c r="F63" s="102"/>
      <c r="G63" s="102"/>
      <c r="H63" s="35"/>
      <c r="I63" s="35"/>
      <c r="J63" s="156"/>
    </row>
    <row r="64" spans="1:10" ht="18">
      <c r="A64" s="90"/>
      <c r="B64" s="90"/>
      <c r="C64" s="102"/>
      <c r="D64" s="102"/>
      <c r="E64" s="102"/>
      <c r="F64" s="102"/>
      <c r="G64" s="102"/>
      <c r="H64" s="35"/>
      <c r="I64" s="35"/>
      <c r="J64" s="156"/>
    </row>
    <row r="65" spans="1:9" ht="18">
      <c r="A65" s="90" t="s">
        <v>142</v>
      </c>
      <c r="B65" s="90"/>
      <c r="C65" s="102"/>
      <c r="D65" s="102"/>
      <c r="E65" s="102"/>
      <c r="F65" s="102"/>
      <c r="G65" s="102"/>
      <c r="H65" s="35"/>
      <c r="I65" s="35"/>
    </row>
    <row r="66" spans="1:9" ht="7.5" customHeight="1">
      <c r="A66" s="90"/>
      <c r="B66" s="90"/>
      <c r="C66" s="102"/>
      <c r="D66" s="102"/>
      <c r="E66" s="102"/>
      <c r="F66" s="102"/>
      <c r="G66" s="102"/>
      <c r="H66" s="35"/>
      <c r="I66" s="35"/>
    </row>
    <row r="67" spans="1:11" ht="65.25" customHeight="1">
      <c r="A67" s="238" t="s">
        <v>260</v>
      </c>
      <c r="B67" s="239"/>
      <c r="C67" s="239"/>
      <c r="D67" s="239"/>
      <c r="E67" s="239"/>
      <c r="F67" s="239"/>
      <c r="G67" s="239"/>
      <c r="H67" s="181"/>
      <c r="I67" s="181"/>
      <c r="J67" s="181"/>
      <c r="K67" s="181"/>
    </row>
    <row r="68" spans="1:9" ht="18">
      <c r="A68" s="90"/>
      <c r="B68" s="90"/>
      <c r="C68" s="102"/>
      <c r="D68" s="102"/>
      <c r="E68" s="102"/>
      <c r="F68" s="102"/>
      <c r="G68" s="102"/>
      <c r="H68" s="35"/>
      <c r="I68" s="35"/>
    </row>
    <row r="69" spans="1:13" ht="15" customHeight="1">
      <c r="A69" s="90"/>
      <c r="B69" s="35"/>
      <c r="C69" s="90"/>
      <c r="D69" s="168"/>
      <c r="E69" s="90"/>
      <c r="F69" s="173"/>
      <c r="G69" s="90"/>
      <c r="H69" s="35"/>
      <c r="I69" s="90"/>
      <c r="J69" s="35"/>
      <c r="K69" s="146"/>
      <c r="L69" s="146"/>
      <c r="M69" s="146"/>
    </row>
    <row r="70" spans="8:13" ht="75" customHeight="1" hidden="1">
      <c r="H70" s="182"/>
      <c r="I70" s="183"/>
      <c r="J70" s="183"/>
      <c r="K70" s="183"/>
      <c r="L70" s="146"/>
      <c r="M70" s="146"/>
    </row>
    <row r="71" spans="1:9" ht="18" hidden="1">
      <c r="A71" s="90"/>
      <c r="B71" s="90"/>
      <c r="C71" s="35"/>
      <c r="D71" s="173"/>
      <c r="E71" s="35"/>
      <c r="F71" s="173"/>
      <c r="G71" s="35"/>
      <c r="H71" s="35"/>
      <c r="I71" s="35"/>
    </row>
    <row r="72" spans="1:9" ht="18">
      <c r="A72" s="90"/>
      <c r="B72" s="90"/>
      <c r="C72" s="184"/>
      <c r="D72" s="173"/>
      <c r="E72" s="35"/>
      <c r="F72" s="173"/>
      <c r="G72" s="35"/>
      <c r="H72" s="35"/>
      <c r="I72" s="35"/>
    </row>
    <row r="73" spans="1:9" ht="18">
      <c r="A73" s="90"/>
      <c r="C73" s="185"/>
      <c r="D73" s="173"/>
      <c r="E73" s="185"/>
      <c r="F73" s="173"/>
      <c r="G73" s="35"/>
      <c r="H73" s="35"/>
      <c r="I73" s="35"/>
    </row>
    <row r="78" ht="18">
      <c r="B78" s="90"/>
    </row>
  </sheetData>
  <sheetProtection/>
  <mergeCells count="4">
    <mergeCell ref="A67:G67"/>
    <mergeCell ref="A1:E1"/>
    <mergeCell ref="A2:H2"/>
    <mergeCell ref="A3:H3"/>
  </mergeCells>
  <printOptions horizontalCentered="1"/>
  <pageMargins left="0.5905511811023623" right="0.2362204724409449" top="0.4724409448818898" bottom="0.11811023622047245" header="0" footer="0"/>
  <pageSetup horizontalDpi="1200" verticalDpi="12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L82"/>
  <sheetViews>
    <sheetView showGridLines="0" tabSelected="1" zoomScaleSheetLayoutView="110" zoomScalePageLayoutView="0" workbookViewId="0" topLeftCell="A19">
      <selection activeCell="J67" sqref="J67"/>
    </sheetView>
  </sheetViews>
  <sheetFormatPr defaultColWidth="7.10546875" defaultRowHeight="15"/>
  <cols>
    <col min="1" max="6" width="7.10546875" style="6" customWidth="1"/>
    <col min="7" max="7" width="16.3359375" style="6" customWidth="1"/>
    <col min="8" max="8" width="11.10546875" style="116" customWidth="1"/>
    <col min="9" max="9" width="1.99609375" style="107" customWidth="1"/>
    <col min="10" max="10" width="14.4453125" style="106" customWidth="1"/>
    <col min="11" max="11" width="8.4453125" style="6" bestFit="1" customWidth="1"/>
    <col min="12" max="16384" width="7.10546875" style="6" customWidth="1"/>
  </cols>
  <sheetData>
    <row r="1" spans="1:11" ht="15.75" customHeight="1">
      <c r="A1" s="243" t="s">
        <v>165</v>
      </c>
      <c r="B1" s="244"/>
      <c r="C1" s="244"/>
      <c r="D1" s="244"/>
      <c r="E1" s="244"/>
      <c r="F1" s="244"/>
      <c r="G1" s="244"/>
      <c r="H1" s="244"/>
      <c r="I1" s="244"/>
      <c r="J1" s="244"/>
      <c r="K1" s="244"/>
    </row>
    <row r="2" spans="1:11" ht="14.25" customHeight="1">
      <c r="A2" s="243" t="s">
        <v>166</v>
      </c>
      <c r="B2" s="244"/>
      <c r="C2" s="244"/>
      <c r="D2" s="244"/>
      <c r="E2" s="244"/>
      <c r="F2" s="244"/>
      <c r="G2" s="244"/>
      <c r="H2" s="244"/>
      <c r="I2" s="244"/>
      <c r="J2" s="244"/>
      <c r="K2" s="244"/>
    </row>
    <row r="3" spans="1:11" ht="13.5" customHeight="1">
      <c r="A3" s="243" t="s">
        <v>167</v>
      </c>
      <c r="B3" s="244"/>
      <c r="C3" s="244"/>
      <c r="D3" s="244"/>
      <c r="E3" s="244"/>
      <c r="F3" s="244"/>
      <c r="G3" s="244"/>
      <c r="H3" s="244"/>
      <c r="I3" s="244"/>
      <c r="J3" s="244"/>
      <c r="K3" s="244"/>
    </row>
    <row r="4" spans="1:11" ht="13.5" customHeight="1" hidden="1">
      <c r="A4" s="25"/>
      <c r="B4" s="1"/>
      <c r="C4" s="5"/>
      <c r="D4" s="78"/>
      <c r="E4" s="78"/>
      <c r="F4" s="78"/>
      <c r="K4" s="78"/>
    </row>
    <row r="5" spans="1:11" ht="13.5" customHeight="1" hidden="1">
      <c r="A5" s="117" t="str">
        <f>+'Equity '!A5</f>
        <v>Quarterly report on consolidated results for the second quarter ended 31 December 2010.</v>
      </c>
      <c r="B5" s="1"/>
      <c r="C5" s="5"/>
      <c r="D5" s="78"/>
      <c r="E5" s="78"/>
      <c r="F5" s="78"/>
      <c r="K5" s="78"/>
    </row>
    <row r="6" spans="1:11" ht="13.5" customHeight="1" hidden="1">
      <c r="A6" s="117" t="str">
        <f>+'Equity '!A6</f>
        <v>The figures have not been audited.</v>
      </c>
      <c r="B6" s="1"/>
      <c r="C6" s="5"/>
      <c r="D6" s="78"/>
      <c r="E6" s="78"/>
      <c r="F6" s="78"/>
      <c r="K6" s="78"/>
    </row>
    <row r="7" spans="1:11" ht="15.75" customHeight="1">
      <c r="A7" s="78" t="s">
        <v>104</v>
      </c>
      <c r="B7" s="78"/>
      <c r="C7" s="78"/>
      <c r="D7" s="78"/>
      <c r="E7" s="78"/>
      <c r="F7" s="78"/>
      <c r="K7" s="78"/>
    </row>
    <row r="8" spans="1:11" ht="12.75">
      <c r="A8" s="245" t="s">
        <v>271</v>
      </c>
      <c r="B8" s="245"/>
      <c r="C8" s="245"/>
      <c r="D8" s="245"/>
      <c r="E8" s="245"/>
      <c r="F8" s="245"/>
      <c r="G8" s="245"/>
      <c r="H8" s="245"/>
      <c r="I8" s="245"/>
      <c r="J8" s="245"/>
      <c r="K8" s="245"/>
    </row>
    <row r="9" spans="1:11" ht="12.75">
      <c r="A9" s="245"/>
      <c r="B9" s="245"/>
      <c r="C9" s="245"/>
      <c r="D9" s="245"/>
      <c r="E9" s="245"/>
      <c r="F9" s="245"/>
      <c r="G9" s="245"/>
      <c r="H9" s="245"/>
      <c r="I9" s="245"/>
      <c r="J9" s="245"/>
      <c r="K9" s="245"/>
    </row>
    <row r="10" ht="12.75">
      <c r="A10" s="78"/>
    </row>
    <row r="11" spans="1:12" ht="12.75">
      <c r="A11" s="78"/>
      <c r="H11" s="112" t="s">
        <v>173</v>
      </c>
      <c r="I11" s="53"/>
      <c r="J11" s="79" t="s">
        <v>174</v>
      </c>
      <c r="K11" s="79"/>
      <c r="L11" s="118"/>
    </row>
    <row r="12" spans="1:11" s="120" customFormat="1" ht="25.5">
      <c r="A12" s="119"/>
      <c r="H12" s="194" t="s">
        <v>290</v>
      </c>
      <c r="I12" s="109"/>
      <c r="J12" s="111" t="s">
        <v>175</v>
      </c>
      <c r="K12" s="110"/>
    </row>
    <row r="13" spans="8:12" ht="12.75">
      <c r="H13" s="103">
        <f>+PL!G14</f>
        <v>40543</v>
      </c>
      <c r="I13" s="54"/>
      <c r="J13" s="8">
        <f>+PL!I14</f>
        <v>40178</v>
      </c>
      <c r="K13" s="108"/>
      <c r="L13" s="118"/>
    </row>
    <row r="14" spans="8:11" ht="12.75">
      <c r="H14" s="121" t="s">
        <v>27</v>
      </c>
      <c r="I14" s="122"/>
      <c r="J14" s="48" t="s">
        <v>27</v>
      </c>
      <c r="K14" s="123"/>
    </row>
    <row r="15" spans="1:9" ht="12.75">
      <c r="A15" s="78" t="s">
        <v>150</v>
      </c>
      <c r="B15" s="78"/>
      <c r="C15" s="78"/>
      <c r="D15" s="78"/>
      <c r="E15" s="78"/>
      <c r="F15" s="78"/>
      <c r="H15" s="124"/>
      <c r="I15" s="125"/>
    </row>
    <row r="17" spans="1:10" ht="12.75">
      <c r="A17" s="6" t="s">
        <v>176</v>
      </c>
      <c r="H17" s="106">
        <v>-4057</v>
      </c>
      <c r="I17" s="126"/>
      <c r="J17" s="48">
        <v>-6509</v>
      </c>
    </row>
    <row r="18" spans="8:10" ht="12.75">
      <c r="H18" s="106"/>
      <c r="I18" s="126"/>
      <c r="J18" s="48"/>
    </row>
    <row r="19" spans="1:10" ht="12.75">
      <c r="A19" s="6" t="s">
        <v>121</v>
      </c>
      <c r="H19" s="126"/>
      <c r="I19" s="126"/>
      <c r="J19" s="56"/>
    </row>
    <row r="20" spans="1:10" ht="12.75">
      <c r="A20" s="6" t="s">
        <v>119</v>
      </c>
      <c r="H20" s="126">
        <v>1689</v>
      </c>
      <c r="I20" s="126"/>
      <c r="J20" s="48">
        <v>2999</v>
      </c>
    </row>
    <row r="21" spans="1:10" ht="12.75" hidden="1">
      <c r="A21" s="6" t="s">
        <v>119</v>
      </c>
      <c r="H21" s="126"/>
      <c r="I21" s="126"/>
      <c r="J21" s="48"/>
    </row>
    <row r="22" spans="1:10" ht="12.75">
      <c r="A22" s="6" t="s">
        <v>193</v>
      </c>
      <c r="H22" s="126">
        <v>-106</v>
      </c>
      <c r="I22" s="126"/>
      <c r="J22" s="48">
        <v>0</v>
      </c>
    </row>
    <row r="23" spans="1:10" ht="12.75">
      <c r="A23" s="6" t="s">
        <v>194</v>
      </c>
      <c r="H23" s="126">
        <v>0</v>
      </c>
      <c r="I23" s="126"/>
      <c r="J23" s="48">
        <v>0</v>
      </c>
    </row>
    <row r="24" spans="1:10" ht="12.75">
      <c r="A24" s="6" t="s">
        <v>149</v>
      </c>
      <c r="H24" s="106">
        <v>1946</v>
      </c>
      <c r="I24" s="126"/>
      <c r="J24" s="48">
        <v>1959</v>
      </c>
    </row>
    <row r="25" spans="1:10" ht="12.75">
      <c r="A25" s="6" t="s">
        <v>261</v>
      </c>
      <c r="H25" s="106">
        <v>-706</v>
      </c>
      <c r="I25" s="126"/>
      <c r="J25" s="48">
        <v>0</v>
      </c>
    </row>
    <row r="26" spans="1:10" ht="12.75">
      <c r="A26" s="6" t="s">
        <v>136</v>
      </c>
      <c r="H26" s="106">
        <v>-4</v>
      </c>
      <c r="I26" s="126"/>
      <c r="J26" s="48">
        <v>-4</v>
      </c>
    </row>
    <row r="27" spans="1:10" ht="12.75" hidden="1">
      <c r="A27" s="6" t="s">
        <v>195</v>
      </c>
      <c r="H27" s="106"/>
      <c r="I27" s="126"/>
      <c r="J27" s="48"/>
    </row>
    <row r="28" spans="8:10" ht="12.75">
      <c r="H28" s="127"/>
      <c r="I28" s="126"/>
      <c r="J28" s="55"/>
    </row>
    <row r="29" spans="1:10" ht="12.75">
      <c r="A29" s="78" t="s">
        <v>120</v>
      </c>
      <c r="H29" s="106">
        <f>SUM(H17:H28)</f>
        <v>-1238</v>
      </c>
      <c r="I29" s="128"/>
      <c r="J29" s="48">
        <f>SUM(J17:J28)</f>
        <v>-1555</v>
      </c>
    </row>
    <row r="30" spans="8:10" ht="12.75">
      <c r="H30" s="106"/>
      <c r="I30" s="128"/>
      <c r="J30" s="48"/>
    </row>
    <row r="31" spans="1:10" ht="12.75">
      <c r="A31" s="6" t="s">
        <v>184</v>
      </c>
      <c r="H31" s="106">
        <v>-1002</v>
      </c>
      <c r="I31" s="128"/>
      <c r="J31" s="48">
        <v>120</v>
      </c>
    </row>
    <row r="32" spans="1:10" ht="12.75">
      <c r="A32" s="6" t="s">
        <v>186</v>
      </c>
      <c r="H32" s="106">
        <v>-393</v>
      </c>
      <c r="I32" s="128"/>
      <c r="J32" s="48">
        <v>1973</v>
      </c>
    </row>
    <row r="33" spans="1:10" ht="12.75">
      <c r="A33" s="6" t="s">
        <v>202</v>
      </c>
      <c r="H33" s="106">
        <v>-163</v>
      </c>
      <c r="I33" s="128"/>
      <c r="J33" s="48">
        <v>12</v>
      </c>
    </row>
    <row r="34" spans="1:10" ht="12.75" hidden="1">
      <c r="A34" s="6" t="s">
        <v>137</v>
      </c>
      <c r="H34" s="106"/>
      <c r="I34" s="128"/>
      <c r="J34" s="48"/>
    </row>
    <row r="35" spans="1:10" ht="12.75" hidden="1">
      <c r="A35" s="6" t="s">
        <v>137</v>
      </c>
      <c r="H35" s="106"/>
      <c r="I35" s="128"/>
      <c r="J35" s="48"/>
    </row>
    <row r="36" spans="1:10" ht="12.75">
      <c r="A36" s="6" t="s">
        <v>191</v>
      </c>
      <c r="H36" s="106">
        <v>-892</v>
      </c>
      <c r="I36" s="128"/>
      <c r="J36" s="48">
        <v>-510</v>
      </c>
    </row>
    <row r="37" spans="1:10" ht="12.75">
      <c r="A37" s="6" t="s">
        <v>187</v>
      </c>
      <c r="H37" s="127">
        <v>-202</v>
      </c>
      <c r="I37" s="128"/>
      <c r="J37" s="55">
        <v>965</v>
      </c>
    </row>
    <row r="38" spans="1:10" ht="12.75">
      <c r="A38" s="6" t="s">
        <v>151</v>
      </c>
      <c r="H38" s="106">
        <f>SUM(H29:H37)</f>
        <v>-3890</v>
      </c>
      <c r="I38" s="128"/>
      <c r="J38" s="48">
        <f>SUM(J29:J37)</f>
        <v>1005</v>
      </c>
    </row>
    <row r="39" spans="1:10" ht="12.75">
      <c r="A39" s="6" t="s">
        <v>188</v>
      </c>
      <c r="H39" s="126">
        <v>0</v>
      </c>
      <c r="I39" s="128"/>
      <c r="J39" s="56">
        <v>0</v>
      </c>
    </row>
    <row r="40" spans="1:10" ht="12.75">
      <c r="A40" s="6" t="s">
        <v>189</v>
      </c>
      <c r="H40" s="127">
        <v>-37</v>
      </c>
      <c r="I40" s="128"/>
      <c r="J40" s="55">
        <v>0</v>
      </c>
    </row>
    <row r="41" spans="1:10" ht="12.75">
      <c r="A41" s="78" t="s">
        <v>177</v>
      </c>
      <c r="B41" s="78"/>
      <c r="C41" s="78"/>
      <c r="D41" s="78"/>
      <c r="E41" s="78"/>
      <c r="F41" s="78"/>
      <c r="H41" s="129">
        <f>SUM(H38:H40)</f>
        <v>-3927</v>
      </c>
      <c r="I41" s="130"/>
      <c r="J41" s="105">
        <f>SUM(J38:J40)</f>
        <v>1005</v>
      </c>
    </row>
    <row r="42" spans="8:9" ht="12.75">
      <c r="H42" s="106"/>
      <c r="I42" s="128"/>
    </row>
    <row r="43" spans="1:9" ht="12.75">
      <c r="A43" s="78" t="s">
        <v>152</v>
      </c>
      <c r="B43" s="78"/>
      <c r="C43" s="78"/>
      <c r="D43" s="78"/>
      <c r="E43" s="78"/>
      <c r="F43" s="78"/>
      <c r="H43" s="129"/>
      <c r="I43" s="130"/>
    </row>
    <row r="44" spans="8:9" ht="12.75">
      <c r="H44" s="106"/>
      <c r="I44" s="128"/>
    </row>
    <row r="45" spans="1:10" ht="12.75" hidden="1">
      <c r="A45" s="6" t="s">
        <v>105</v>
      </c>
      <c r="H45" s="126">
        <v>0</v>
      </c>
      <c r="I45" s="128"/>
      <c r="J45" s="48" t="s">
        <v>118</v>
      </c>
    </row>
    <row r="46" spans="1:10" ht="12.75" hidden="1">
      <c r="A46" s="6" t="s">
        <v>106</v>
      </c>
      <c r="H46" s="126">
        <v>0</v>
      </c>
      <c r="I46" s="128"/>
      <c r="J46" s="48" t="s">
        <v>118</v>
      </c>
    </row>
    <row r="47" spans="1:11" ht="12.75">
      <c r="A47" s="6" t="s">
        <v>106</v>
      </c>
      <c r="H47" s="126">
        <f>-H26</f>
        <v>4</v>
      </c>
      <c r="I47" s="128"/>
      <c r="J47" s="48">
        <v>4</v>
      </c>
      <c r="K47" s="107"/>
    </row>
    <row r="48" spans="1:11" ht="12.75" hidden="1">
      <c r="A48" s="6" t="s">
        <v>171</v>
      </c>
      <c r="H48" s="126"/>
      <c r="I48" s="128"/>
      <c r="J48" s="48"/>
      <c r="K48" s="107"/>
    </row>
    <row r="49" spans="1:10" ht="12.75">
      <c r="A49" s="6" t="s">
        <v>196</v>
      </c>
      <c r="H49" s="126">
        <v>1637</v>
      </c>
      <c r="I49" s="128"/>
      <c r="J49" s="48">
        <v>0</v>
      </c>
    </row>
    <row r="50" spans="1:10" ht="12.75">
      <c r="A50" s="6" t="s">
        <v>107</v>
      </c>
      <c r="H50" s="127">
        <v>-67</v>
      </c>
      <c r="I50" s="128"/>
      <c r="J50" s="55">
        <v>-38</v>
      </c>
    </row>
    <row r="51" spans="1:10" ht="12.75">
      <c r="A51" s="78" t="s">
        <v>178</v>
      </c>
      <c r="B51" s="78"/>
      <c r="C51" s="78"/>
      <c r="D51" s="78"/>
      <c r="E51" s="78"/>
      <c r="F51" s="78"/>
      <c r="H51" s="131">
        <f>SUM(H45:H50)</f>
        <v>1574</v>
      </c>
      <c r="I51" s="130"/>
      <c r="J51" s="132">
        <f>SUM(J47:J50)</f>
        <v>-34</v>
      </c>
    </row>
    <row r="52" spans="1:9" ht="12.75">
      <c r="A52" s="78"/>
      <c r="B52" s="78"/>
      <c r="C52" s="78"/>
      <c r="D52" s="78"/>
      <c r="E52" s="78"/>
      <c r="F52" s="78"/>
      <c r="H52" s="129"/>
      <c r="I52" s="130"/>
    </row>
    <row r="53" spans="1:9" ht="12.75">
      <c r="A53" s="78" t="s">
        <v>159</v>
      </c>
      <c r="H53" s="106"/>
      <c r="I53" s="128"/>
    </row>
    <row r="54" spans="8:9" ht="12.75">
      <c r="H54" s="106"/>
      <c r="I54" s="128"/>
    </row>
    <row r="55" spans="1:9" ht="12.75" hidden="1">
      <c r="A55" s="6" t="s">
        <v>197</v>
      </c>
      <c r="H55" s="106"/>
      <c r="I55" s="128"/>
    </row>
    <row r="56" spans="1:9" ht="12.75" hidden="1">
      <c r="A56" s="6" t="s">
        <v>198</v>
      </c>
      <c r="H56" s="106"/>
      <c r="I56" s="128"/>
    </row>
    <row r="57" spans="1:9" ht="12.75" hidden="1">
      <c r="A57" s="6" t="s">
        <v>199</v>
      </c>
      <c r="H57" s="106"/>
      <c r="I57" s="128"/>
    </row>
    <row r="58" spans="1:10" ht="12.75">
      <c r="A58" s="6" t="s">
        <v>256</v>
      </c>
      <c r="H58" s="106">
        <f>296+3458</f>
        <v>3754</v>
      </c>
      <c r="I58" s="128"/>
      <c r="J58" s="106">
        <v>-48</v>
      </c>
    </row>
    <row r="59" spans="1:10" ht="12.75">
      <c r="A59" s="82" t="s">
        <v>154</v>
      </c>
      <c r="H59" s="126">
        <v>-367</v>
      </c>
      <c r="I59" s="128"/>
      <c r="J59" s="48">
        <v>-378</v>
      </c>
    </row>
    <row r="60" spans="1:10" ht="12.75">
      <c r="A60" s="133" t="s">
        <v>153</v>
      </c>
      <c r="B60" s="116"/>
      <c r="C60" s="116"/>
      <c r="D60" s="116"/>
      <c r="E60" s="116"/>
      <c r="F60" s="116"/>
      <c r="G60" s="116"/>
      <c r="H60" s="126">
        <v>-344</v>
      </c>
      <c r="I60" s="128"/>
      <c r="J60" s="48">
        <v>419</v>
      </c>
    </row>
    <row r="61" spans="1:10" ht="12.75">
      <c r="A61" s="82" t="s">
        <v>200</v>
      </c>
      <c r="H61" s="126">
        <v>0</v>
      </c>
      <c r="I61" s="128"/>
      <c r="J61" s="48">
        <v>0</v>
      </c>
    </row>
    <row r="62" spans="1:10" ht="12.75">
      <c r="A62" s="6" t="s">
        <v>108</v>
      </c>
      <c r="B62" s="78"/>
      <c r="C62" s="78"/>
      <c r="D62" s="78"/>
      <c r="E62" s="78"/>
      <c r="F62" s="78"/>
      <c r="H62" s="126">
        <v>-654</v>
      </c>
      <c r="I62" s="128"/>
      <c r="J62" s="48">
        <f>-J24</f>
        <v>-1959</v>
      </c>
    </row>
    <row r="63" spans="1:10" ht="12.75">
      <c r="A63" s="78" t="s">
        <v>180</v>
      </c>
      <c r="H63" s="134">
        <f>SUM(H55:H62)</f>
        <v>2389</v>
      </c>
      <c r="I63" s="130"/>
      <c r="J63" s="134">
        <f>SUM(J55:J62)</f>
        <v>-1966</v>
      </c>
    </row>
    <row r="64" spans="2:10" ht="12.75">
      <c r="B64" s="78"/>
      <c r="C64" s="78"/>
      <c r="D64" s="78"/>
      <c r="E64" s="78"/>
      <c r="F64" s="78"/>
      <c r="H64" s="126"/>
      <c r="I64" s="128"/>
      <c r="J64" s="126"/>
    </row>
    <row r="65" spans="1:10" ht="12.75">
      <c r="A65" s="78" t="s">
        <v>185</v>
      </c>
      <c r="B65" s="78"/>
      <c r="C65" s="78"/>
      <c r="D65" s="78"/>
      <c r="E65" s="78"/>
      <c r="F65" s="78"/>
      <c r="H65" s="129">
        <f>H41+H51+H63</f>
        <v>36</v>
      </c>
      <c r="I65" s="130"/>
      <c r="J65" s="104">
        <f>J41+J51+J63</f>
        <v>-995</v>
      </c>
    </row>
    <row r="66" spans="1:10" ht="12.75">
      <c r="A66" s="78" t="s">
        <v>201</v>
      </c>
      <c r="B66" s="78"/>
      <c r="C66" s="78"/>
      <c r="D66" s="78"/>
      <c r="E66" s="78"/>
      <c r="F66" s="78"/>
      <c r="H66" s="129">
        <f>-H22</f>
        <v>106</v>
      </c>
      <c r="I66" s="130"/>
      <c r="J66" s="105">
        <f>-J22</f>
        <v>0</v>
      </c>
    </row>
    <row r="67" spans="1:10" ht="12.75">
      <c r="A67" s="78" t="s">
        <v>114</v>
      </c>
      <c r="B67" s="78"/>
      <c r="C67" s="78"/>
      <c r="D67" s="78"/>
      <c r="E67" s="78"/>
      <c r="F67" s="78"/>
      <c r="H67" s="129">
        <v>653</v>
      </c>
      <c r="I67" s="130"/>
      <c r="J67" s="105">
        <v>2300</v>
      </c>
    </row>
    <row r="68" spans="1:9" ht="12.75">
      <c r="A68" s="78"/>
      <c r="B68" s="78"/>
      <c r="C68" s="78"/>
      <c r="D68" s="78"/>
      <c r="E68" s="78"/>
      <c r="F68" s="78"/>
      <c r="H68" s="129"/>
      <c r="I68" s="130"/>
    </row>
    <row r="69" spans="1:10" ht="13.5" thickBot="1">
      <c r="A69" s="78" t="s">
        <v>115</v>
      </c>
      <c r="B69" s="78"/>
      <c r="C69" s="78"/>
      <c r="D69" s="78"/>
      <c r="E69" s="78"/>
      <c r="F69" s="78"/>
      <c r="H69" s="135">
        <f>SUM(H65:H68)</f>
        <v>795</v>
      </c>
      <c r="I69" s="130"/>
      <c r="J69" s="136">
        <f>SUM(J65:J68)</f>
        <v>1305</v>
      </c>
    </row>
    <row r="70" spans="1:11" ht="13.5" thickTop="1">
      <c r="A70" s="78"/>
      <c r="H70" s="137"/>
      <c r="K70" s="61"/>
    </row>
    <row r="71" spans="1:11" ht="12.75">
      <c r="A71" s="78" t="s">
        <v>203</v>
      </c>
      <c r="H71" s="137"/>
      <c r="K71" s="61"/>
    </row>
    <row r="72" spans="1:11" ht="12.75">
      <c r="A72" s="6" t="s">
        <v>204</v>
      </c>
      <c r="H72" s="106">
        <f>BSHEET!C28</f>
        <v>407</v>
      </c>
      <c r="J72" s="106">
        <v>1305</v>
      </c>
      <c r="K72" s="61"/>
    </row>
    <row r="73" spans="1:11" ht="12.75">
      <c r="A73" s="6" t="s">
        <v>262</v>
      </c>
      <c r="H73" s="106">
        <f>BSHEET!C27</f>
        <v>388</v>
      </c>
      <c r="J73" s="106">
        <v>0</v>
      </c>
      <c r="K73" s="61"/>
    </row>
    <row r="74" spans="2:11" s="138" customFormat="1" ht="13.5" thickBot="1">
      <c r="B74" s="139"/>
      <c r="D74" s="139"/>
      <c r="G74" s="139"/>
      <c r="H74" s="140">
        <f>SUM(H72:H73)</f>
        <v>795</v>
      </c>
      <c r="I74" s="141"/>
      <c r="J74" s="140">
        <f>SUM(J72:J73)</f>
        <v>1305</v>
      </c>
      <c r="K74" s="139"/>
    </row>
    <row r="75" spans="1:11" s="138" customFormat="1" ht="13.5" thickTop="1">
      <c r="A75" s="79" t="s">
        <v>142</v>
      </c>
      <c r="B75" s="58"/>
      <c r="C75" s="142"/>
      <c r="D75" s="79"/>
      <c r="E75" s="143"/>
      <c r="F75" s="144"/>
      <c r="G75" s="143"/>
      <c r="H75" s="144"/>
      <c r="I75" s="143"/>
      <c r="J75" s="123"/>
      <c r="K75" s="139"/>
    </row>
    <row r="76" spans="1:10" ht="41.25" customHeight="1">
      <c r="A76" s="242" t="s">
        <v>272</v>
      </c>
      <c r="B76" s="242"/>
      <c r="C76" s="242"/>
      <c r="D76" s="242"/>
      <c r="E76" s="242"/>
      <c r="F76" s="242"/>
      <c r="G76" s="242"/>
      <c r="H76" s="242"/>
      <c r="I76" s="242"/>
      <c r="J76" s="242"/>
    </row>
    <row r="77" spans="1:9" ht="12.75">
      <c r="A77" s="79"/>
      <c r="B77" s="144"/>
      <c r="C77" s="142"/>
      <c r="D77" s="79"/>
      <c r="E77" s="143"/>
      <c r="F77" s="144"/>
      <c r="G77" s="143"/>
      <c r="H77" s="144"/>
      <c r="I77" s="143"/>
    </row>
    <row r="78" spans="1:10" ht="12.75">
      <c r="A78" s="79"/>
      <c r="B78" s="58"/>
      <c r="C78" s="142"/>
      <c r="D78" s="79"/>
      <c r="E78" s="143"/>
      <c r="F78" s="144"/>
      <c r="G78" s="143"/>
      <c r="H78" s="144"/>
      <c r="I78" s="143"/>
      <c r="J78" s="123"/>
    </row>
    <row r="79" spans="1:10" ht="27.75" customHeight="1">
      <c r="A79" s="242"/>
      <c r="B79" s="242"/>
      <c r="C79" s="242"/>
      <c r="D79" s="242"/>
      <c r="E79" s="242"/>
      <c r="F79" s="242"/>
      <c r="G79" s="242"/>
      <c r="H79" s="242"/>
      <c r="I79" s="242"/>
      <c r="J79" s="242"/>
    </row>
    <row r="81" ht="12.75">
      <c r="H81" s="124"/>
    </row>
    <row r="82" spans="8:10" ht="12.75">
      <c r="H82" s="129"/>
      <c r="I82" s="6"/>
      <c r="J82" s="6"/>
    </row>
  </sheetData>
  <sheetProtection/>
  <mergeCells count="6">
    <mergeCell ref="A79:J79"/>
    <mergeCell ref="A76:J76"/>
    <mergeCell ref="A1:K1"/>
    <mergeCell ref="A2:K2"/>
    <mergeCell ref="A3:K3"/>
    <mergeCell ref="A8:K9"/>
  </mergeCells>
  <printOptions horizontalCentered="1"/>
  <pageMargins left="0.8661417322834646" right="0.4724409448818898" top="0.5118110236220472" bottom="0.2362204724409449" header="0.5118110236220472" footer="0.2362204724409449"/>
  <pageSetup fitToHeight="1" fitToWidth="1" horizontalDpi="360" verticalDpi="36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U52"/>
  <sheetViews>
    <sheetView showGridLines="0" zoomScaleSheetLayoutView="90" zoomScalePageLayoutView="0" workbookViewId="0" topLeftCell="A7">
      <selection activeCell="C32" sqref="C32"/>
    </sheetView>
  </sheetViews>
  <sheetFormatPr defaultColWidth="7.10546875" defaultRowHeight="15"/>
  <cols>
    <col min="1" max="2" width="7.10546875" style="60" customWidth="1"/>
    <col min="3" max="3" width="16.5546875" style="60" customWidth="1"/>
    <col min="4" max="4" width="10.21484375" style="60" customWidth="1"/>
    <col min="5" max="5" width="12.88671875" style="60" customWidth="1"/>
    <col min="6" max="7" width="14.10546875" style="60" customWidth="1"/>
    <col min="8" max="8" width="12.6640625" style="60" customWidth="1"/>
    <col min="9" max="9" width="11.3359375" style="60" customWidth="1"/>
    <col min="10" max="10" width="12.6640625" style="60" customWidth="1"/>
    <col min="11" max="16384" width="7.10546875" style="60" customWidth="1"/>
  </cols>
  <sheetData>
    <row r="1" spans="1:10" s="2" customFormat="1" ht="15" customHeight="1">
      <c r="A1" s="249" t="s">
        <v>165</v>
      </c>
      <c r="B1" s="249"/>
      <c r="C1" s="249"/>
      <c r="D1" s="249"/>
      <c r="E1" s="249"/>
      <c r="F1" s="249"/>
      <c r="G1" s="249"/>
      <c r="H1" s="249"/>
      <c r="I1" s="249"/>
      <c r="J1" s="249"/>
    </row>
    <row r="2" spans="1:255" s="4" customFormat="1" ht="15" customHeight="1">
      <c r="A2" s="249" t="s">
        <v>168</v>
      </c>
      <c r="B2" s="249"/>
      <c r="C2" s="249"/>
      <c r="D2" s="249"/>
      <c r="E2" s="249"/>
      <c r="F2" s="249"/>
      <c r="G2" s="249"/>
      <c r="H2" s="249"/>
      <c r="I2" s="249"/>
      <c r="J2" s="24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4" customFormat="1" ht="15.75" customHeight="1">
      <c r="A3" s="249" t="s">
        <v>169</v>
      </c>
      <c r="B3" s="249"/>
      <c r="C3" s="249"/>
      <c r="D3" s="249"/>
      <c r="E3" s="249"/>
      <c r="F3" s="249"/>
      <c r="G3" s="249"/>
      <c r="H3" s="249"/>
      <c r="I3" s="249"/>
      <c r="J3" s="24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10" s="4" customFormat="1" ht="9.75" customHeight="1">
      <c r="A4" s="9"/>
      <c r="B4" s="9"/>
      <c r="C4" s="9"/>
      <c r="D4" s="9"/>
      <c r="E4" s="10"/>
      <c r="F4" s="9"/>
      <c r="G4" s="9"/>
      <c r="H4" s="9"/>
      <c r="I4" s="9"/>
      <c r="J4" s="10"/>
    </row>
    <row r="5" spans="1:10" s="4" customFormat="1" ht="15" customHeight="1" hidden="1">
      <c r="A5" s="79" t="str">
        <f>+BSHEET!A5</f>
        <v>Quarterly report on consolidated results for the second quarter ended 31 December 2010.</v>
      </c>
      <c r="B5" s="9"/>
      <c r="C5" s="9"/>
      <c r="D5" s="9"/>
      <c r="E5" s="10"/>
      <c r="F5" s="9"/>
      <c r="G5" s="9"/>
      <c r="H5" s="9"/>
      <c r="I5" s="9"/>
      <c r="J5" s="10"/>
    </row>
    <row r="6" spans="1:10" s="4" customFormat="1" ht="18" customHeight="1" hidden="1">
      <c r="A6" s="79" t="str">
        <f>+BSHEET!A6</f>
        <v>The figures have not been audited.</v>
      </c>
      <c r="B6" s="9"/>
      <c r="C6" s="9"/>
      <c r="D6" s="9"/>
      <c r="E6" s="10"/>
      <c r="F6" s="9"/>
      <c r="G6" s="9"/>
      <c r="H6" s="9"/>
      <c r="I6" s="9"/>
      <c r="J6" s="10"/>
    </row>
    <row r="7" spans="1:10" s="4" customFormat="1" ht="12.75" customHeight="1">
      <c r="A7" s="9"/>
      <c r="B7" s="9"/>
      <c r="C7" s="9"/>
      <c r="D7" s="9"/>
      <c r="E7" s="10"/>
      <c r="F7" s="9"/>
      <c r="G7" s="9"/>
      <c r="H7" s="9"/>
      <c r="I7" s="9"/>
      <c r="J7" s="10"/>
    </row>
    <row r="8" spans="1:10" s="195" customFormat="1" ht="25.5" customHeight="1">
      <c r="A8" s="247" t="s">
        <v>273</v>
      </c>
      <c r="B8" s="247"/>
      <c r="C8" s="247"/>
      <c r="D8" s="247"/>
      <c r="E8" s="247"/>
      <c r="F8" s="247"/>
      <c r="G8" s="247"/>
      <c r="H8" s="247"/>
      <c r="I8" s="247"/>
      <c r="J8" s="247"/>
    </row>
    <row r="9" s="195" customFormat="1" ht="12.75"/>
    <row r="10" ht="12.75"/>
    <row r="11" spans="4:10" ht="12.75">
      <c r="D11" s="250" t="s">
        <v>258</v>
      </c>
      <c r="E11" s="250"/>
      <c r="F11" s="250"/>
      <c r="G11" s="250"/>
      <c r="H11" s="250"/>
      <c r="I11" s="7" t="s">
        <v>218</v>
      </c>
      <c r="J11" s="7" t="s">
        <v>91</v>
      </c>
    </row>
    <row r="12" spans="5:10" ht="15" customHeight="1">
      <c r="E12" s="7" t="s">
        <v>90</v>
      </c>
      <c r="F12" s="250" t="s">
        <v>207</v>
      </c>
      <c r="G12" s="250"/>
      <c r="H12" s="7"/>
      <c r="I12" s="7" t="s">
        <v>206</v>
      </c>
      <c r="J12" s="7" t="s">
        <v>95</v>
      </c>
    </row>
    <row r="13" spans="4:8" ht="12.75">
      <c r="D13" s="7" t="s">
        <v>92</v>
      </c>
      <c r="E13" s="7" t="s">
        <v>110</v>
      </c>
      <c r="F13" s="7" t="s">
        <v>92</v>
      </c>
      <c r="G13" s="7" t="s">
        <v>219</v>
      </c>
      <c r="H13" s="7" t="s">
        <v>91</v>
      </c>
    </row>
    <row r="14" spans="4:8" ht="12.75">
      <c r="D14" s="7" t="s">
        <v>93</v>
      </c>
      <c r="E14" s="7" t="s">
        <v>96</v>
      </c>
      <c r="F14" s="7" t="s">
        <v>94</v>
      </c>
      <c r="G14" s="7" t="s">
        <v>220</v>
      </c>
      <c r="H14" s="7"/>
    </row>
    <row r="15" spans="4:11" ht="12.75">
      <c r="D15" s="7" t="s">
        <v>27</v>
      </c>
      <c r="E15" s="7" t="s">
        <v>27</v>
      </c>
      <c r="F15" s="7" t="s">
        <v>27</v>
      </c>
      <c r="G15" s="7" t="s">
        <v>27</v>
      </c>
      <c r="H15" s="7" t="s">
        <v>27</v>
      </c>
      <c r="I15" s="7" t="s">
        <v>27</v>
      </c>
      <c r="J15" s="7" t="s">
        <v>27</v>
      </c>
      <c r="K15" s="196"/>
    </row>
    <row r="16" spans="4:11" ht="12.75">
      <c r="D16" s="7"/>
      <c r="E16" s="7"/>
      <c r="F16" s="7"/>
      <c r="G16" s="7"/>
      <c r="H16" s="7"/>
      <c r="I16" s="7"/>
      <c r="J16" s="7"/>
      <c r="K16" s="196"/>
    </row>
    <row r="17" spans="1:11" ht="12.75">
      <c r="A17" s="31" t="s">
        <v>254</v>
      </c>
      <c r="D17" s="61">
        <v>40000</v>
      </c>
      <c r="E17" s="106">
        <v>-28905</v>
      </c>
      <c r="F17" s="106">
        <v>2853</v>
      </c>
      <c r="G17" s="106">
        <v>0</v>
      </c>
      <c r="H17" s="106">
        <f>SUM(D17:G17)</f>
        <v>13948</v>
      </c>
      <c r="I17" s="106">
        <v>0</v>
      </c>
      <c r="J17" s="106">
        <f>SUM(H17:I17)</f>
        <v>13948</v>
      </c>
      <c r="K17" s="196"/>
    </row>
    <row r="18" spans="4:11" ht="12.75" hidden="1">
      <c r="D18" s="61"/>
      <c r="E18" s="106"/>
      <c r="F18" s="106"/>
      <c r="G18" s="106"/>
      <c r="H18" s="106">
        <f aca="true" t="shared" si="0" ref="H18:H28">SUM(D18:G18)</f>
        <v>0</v>
      </c>
      <c r="I18" s="106"/>
      <c r="J18" s="106">
        <f aca="true" t="shared" si="1" ref="J18:J26">SUM(H18:I18)</f>
        <v>0</v>
      </c>
      <c r="K18" s="196"/>
    </row>
    <row r="19" spans="1:11" ht="12.75" hidden="1">
      <c r="A19" s="60" t="s">
        <v>144</v>
      </c>
      <c r="D19" s="61">
        <v>0</v>
      </c>
      <c r="E19" s="106">
        <v>0</v>
      </c>
      <c r="F19" s="106">
        <v>0</v>
      </c>
      <c r="G19" s="106"/>
      <c r="H19" s="106">
        <f t="shared" si="0"/>
        <v>0</v>
      </c>
      <c r="I19" s="106">
        <v>0</v>
      </c>
      <c r="J19" s="106">
        <f t="shared" si="1"/>
        <v>0</v>
      </c>
      <c r="K19" s="196"/>
    </row>
    <row r="20" spans="4:11" ht="12.75" hidden="1">
      <c r="D20" s="61"/>
      <c r="E20" s="106"/>
      <c r="F20" s="106"/>
      <c r="G20" s="106"/>
      <c r="H20" s="106">
        <f t="shared" si="0"/>
        <v>0</v>
      </c>
      <c r="I20" s="106"/>
      <c r="J20" s="106">
        <f t="shared" si="1"/>
        <v>0</v>
      </c>
      <c r="K20" s="196"/>
    </row>
    <row r="21" spans="1:11" ht="12.75" hidden="1">
      <c r="A21" s="60" t="s">
        <v>139</v>
      </c>
      <c r="D21" s="61">
        <v>0</v>
      </c>
      <c r="E21" s="106">
        <v>0</v>
      </c>
      <c r="F21" s="106">
        <v>0</v>
      </c>
      <c r="G21" s="106"/>
      <c r="H21" s="106">
        <f t="shared" si="0"/>
        <v>0</v>
      </c>
      <c r="I21" s="106">
        <v>0</v>
      </c>
      <c r="J21" s="106">
        <f t="shared" si="1"/>
        <v>0</v>
      </c>
      <c r="K21" s="196"/>
    </row>
    <row r="22" spans="4:11" ht="12.75" hidden="1">
      <c r="D22" s="61"/>
      <c r="E22" s="106"/>
      <c r="F22" s="106"/>
      <c r="G22" s="106"/>
      <c r="H22" s="106">
        <f t="shared" si="0"/>
        <v>0</v>
      </c>
      <c r="I22" s="106"/>
      <c r="J22" s="106">
        <f t="shared" si="1"/>
        <v>0</v>
      </c>
      <c r="K22" s="196"/>
    </row>
    <row r="23" spans="1:11" ht="12.75" hidden="1">
      <c r="A23" s="60" t="s">
        <v>146</v>
      </c>
      <c r="D23" s="61">
        <v>0</v>
      </c>
      <c r="E23" s="106">
        <v>0</v>
      </c>
      <c r="F23" s="106">
        <v>0</v>
      </c>
      <c r="G23" s="106"/>
      <c r="H23" s="106">
        <f t="shared" si="0"/>
        <v>0</v>
      </c>
      <c r="I23" s="106">
        <v>0</v>
      </c>
      <c r="J23" s="106">
        <f t="shared" si="1"/>
        <v>0</v>
      </c>
      <c r="K23" s="196"/>
    </row>
    <row r="24" spans="4:11" ht="12.75">
      <c r="D24" s="61"/>
      <c r="E24" s="106"/>
      <c r="F24" s="106"/>
      <c r="G24" s="106"/>
      <c r="H24" s="106">
        <f t="shared" si="0"/>
        <v>0</v>
      </c>
      <c r="I24" s="106"/>
      <c r="J24" s="106">
        <f t="shared" si="1"/>
        <v>0</v>
      </c>
      <c r="K24" s="196"/>
    </row>
    <row r="25" spans="1:11" ht="12.75" hidden="1">
      <c r="A25" s="31"/>
      <c r="D25" s="61"/>
      <c r="E25" s="106"/>
      <c r="F25" s="106"/>
      <c r="G25" s="106"/>
      <c r="H25" s="106">
        <f t="shared" si="0"/>
        <v>0</v>
      </c>
      <c r="I25" s="106"/>
      <c r="J25" s="106">
        <f t="shared" si="1"/>
        <v>0</v>
      </c>
      <c r="K25" s="196"/>
    </row>
    <row r="26" spans="1:11" ht="12.75" hidden="1">
      <c r="A26" s="31" t="s">
        <v>182</v>
      </c>
      <c r="D26" s="61">
        <v>0</v>
      </c>
      <c r="E26" s="106">
        <v>0</v>
      </c>
      <c r="F26" s="106">
        <v>0</v>
      </c>
      <c r="G26" s="106"/>
      <c r="H26" s="106">
        <f t="shared" si="0"/>
        <v>0</v>
      </c>
      <c r="I26" s="106">
        <v>0</v>
      </c>
      <c r="J26" s="106">
        <f t="shared" si="1"/>
        <v>0</v>
      </c>
      <c r="K26" s="196"/>
    </row>
    <row r="27" spans="1:10" ht="12.75">
      <c r="A27" s="31" t="s">
        <v>255</v>
      </c>
      <c r="D27" s="61">
        <v>0</v>
      </c>
      <c r="E27" s="106">
        <f>-4094</f>
        <v>-4094</v>
      </c>
      <c r="F27" s="61">
        <v>0</v>
      </c>
      <c r="G27" s="151">
        <v>1148</v>
      </c>
      <c r="H27" s="106">
        <f t="shared" si="0"/>
        <v>-2946</v>
      </c>
      <c r="I27" s="106">
        <v>0</v>
      </c>
      <c r="J27" s="106">
        <f>SUM(H27:I27)</f>
        <v>-2946</v>
      </c>
    </row>
    <row r="28" spans="1:11" ht="12.75">
      <c r="A28" s="31"/>
      <c r="D28" s="61"/>
      <c r="E28" s="106"/>
      <c r="F28" s="106"/>
      <c r="G28" s="106"/>
      <c r="H28" s="106">
        <f t="shared" si="0"/>
        <v>0</v>
      </c>
      <c r="I28" s="106"/>
      <c r="J28" s="106"/>
      <c r="K28" s="196"/>
    </row>
    <row r="29" spans="1:12" ht="13.5" thickBot="1">
      <c r="A29" s="31" t="s">
        <v>274</v>
      </c>
      <c r="D29" s="197">
        <f aca="true" t="shared" si="2" ref="D29:J29">SUM(D17:D28)</f>
        <v>40000</v>
      </c>
      <c r="E29" s="189">
        <f t="shared" si="2"/>
        <v>-32999</v>
      </c>
      <c r="F29" s="189">
        <f t="shared" si="2"/>
        <v>2853</v>
      </c>
      <c r="G29" s="189">
        <f t="shared" si="2"/>
        <v>1148</v>
      </c>
      <c r="H29" s="189">
        <f t="shared" si="2"/>
        <v>11002</v>
      </c>
      <c r="I29" s="189">
        <f t="shared" si="2"/>
        <v>0</v>
      </c>
      <c r="J29" s="189">
        <f t="shared" si="2"/>
        <v>11002</v>
      </c>
      <c r="K29" s="196"/>
      <c r="L29" s="198"/>
    </row>
    <row r="30" spans="10:11" ht="13.5" thickTop="1">
      <c r="J30" s="198"/>
      <c r="K30" s="196"/>
    </row>
    <row r="31" spans="1:11" ht="13.5" thickBot="1">
      <c r="A31" s="199"/>
      <c r="B31" s="199"/>
      <c r="C31" s="199"/>
      <c r="D31" s="199"/>
      <c r="E31" s="199"/>
      <c r="F31" s="199"/>
      <c r="G31" s="199"/>
      <c r="H31" s="199"/>
      <c r="I31" s="199"/>
      <c r="J31" s="199"/>
      <c r="K31" s="196"/>
    </row>
    <row r="32" spans="4:11" ht="12.75">
      <c r="D32" s="7"/>
      <c r="E32" s="7"/>
      <c r="F32" s="7"/>
      <c r="G32" s="7"/>
      <c r="H32" s="7"/>
      <c r="I32" s="7"/>
      <c r="J32" s="7"/>
      <c r="K32" s="196"/>
    </row>
    <row r="33" ht="12.75"/>
    <row r="34" spans="1:10" ht="12.75">
      <c r="A34" s="31" t="s">
        <v>183</v>
      </c>
      <c r="D34" s="61">
        <v>40000</v>
      </c>
      <c r="E34" s="61">
        <v>-19162</v>
      </c>
      <c r="F34" s="61">
        <v>2853</v>
      </c>
      <c r="G34" s="61">
        <v>0</v>
      </c>
      <c r="H34" s="61">
        <f>SUM(D34:G34)</f>
        <v>23691</v>
      </c>
      <c r="I34" s="61">
        <v>0</v>
      </c>
      <c r="J34" s="61">
        <f>SUM(H34:I34)</f>
        <v>23691</v>
      </c>
    </row>
    <row r="35" spans="4:10" ht="12.75">
      <c r="D35" s="61"/>
      <c r="E35" s="61"/>
      <c r="F35" s="61"/>
      <c r="G35" s="61"/>
      <c r="H35" s="61">
        <f aca="true" t="shared" si="3" ref="H35:H41">SUM(D35:F35)</f>
        <v>0</v>
      </c>
      <c r="I35" s="61"/>
      <c r="J35" s="61">
        <f aca="true" t="shared" si="4" ref="J35:J42">SUM(H35:I35)</f>
        <v>0</v>
      </c>
    </row>
    <row r="36" spans="1:10" ht="12.75" hidden="1">
      <c r="A36" s="60" t="s">
        <v>144</v>
      </c>
      <c r="D36" s="61">
        <v>0</v>
      </c>
      <c r="E36" s="61">
        <v>0</v>
      </c>
      <c r="F36" s="61">
        <v>0</v>
      </c>
      <c r="G36" s="61"/>
      <c r="H36" s="61">
        <f t="shared" si="3"/>
        <v>0</v>
      </c>
      <c r="I36" s="61">
        <v>0</v>
      </c>
      <c r="J36" s="61">
        <f t="shared" si="4"/>
        <v>0</v>
      </c>
    </row>
    <row r="37" spans="4:10" ht="12.75" hidden="1">
      <c r="D37" s="61"/>
      <c r="E37" s="61"/>
      <c r="F37" s="61"/>
      <c r="G37" s="61"/>
      <c r="H37" s="61">
        <f t="shared" si="3"/>
        <v>0</v>
      </c>
      <c r="I37" s="61"/>
      <c r="J37" s="61">
        <f t="shared" si="4"/>
        <v>0</v>
      </c>
    </row>
    <row r="38" spans="1:10" ht="12.75" hidden="1">
      <c r="A38" s="60" t="s">
        <v>139</v>
      </c>
      <c r="D38" s="61">
        <v>0</v>
      </c>
      <c r="E38" s="61">
        <v>0</v>
      </c>
      <c r="F38" s="61">
        <v>0</v>
      </c>
      <c r="G38" s="61"/>
      <c r="H38" s="61">
        <f t="shared" si="3"/>
        <v>0</v>
      </c>
      <c r="I38" s="61">
        <v>0</v>
      </c>
      <c r="J38" s="61">
        <f t="shared" si="4"/>
        <v>0</v>
      </c>
    </row>
    <row r="39" spans="4:10" ht="12.75" hidden="1">
      <c r="D39" s="61"/>
      <c r="E39" s="61"/>
      <c r="F39" s="61"/>
      <c r="G39" s="61"/>
      <c r="H39" s="61">
        <f t="shared" si="3"/>
        <v>0</v>
      </c>
      <c r="I39" s="61"/>
      <c r="J39" s="61">
        <f t="shared" si="4"/>
        <v>0</v>
      </c>
    </row>
    <row r="40" spans="1:10" ht="12.75" hidden="1">
      <c r="A40" s="60" t="s">
        <v>146</v>
      </c>
      <c r="D40" s="61">
        <v>0</v>
      </c>
      <c r="E40" s="61">
        <v>0</v>
      </c>
      <c r="F40" s="61">
        <v>0</v>
      </c>
      <c r="G40" s="61"/>
      <c r="H40" s="61">
        <f t="shared" si="3"/>
        <v>0</v>
      </c>
      <c r="I40" s="61">
        <v>0</v>
      </c>
      <c r="J40" s="61">
        <f t="shared" si="4"/>
        <v>0</v>
      </c>
    </row>
    <row r="41" spans="4:10" ht="12.75" hidden="1">
      <c r="D41" s="61"/>
      <c r="E41" s="61"/>
      <c r="F41" s="61"/>
      <c r="G41" s="61"/>
      <c r="H41" s="61">
        <f t="shared" si="3"/>
        <v>0</v>
      </c>
      <c r="I41" s="61"/>
      <c r="J41" s="61">
        <f t="shared" si="4"/>
        <v>0</v>
      </c>
    </row>
    <row r="42" spans="1:10" ht="12.75">
      <c r="A42" s="31" t="s">
        <v>255</v>
      </c>
      <c r="D42" s="61">
        <v>0</v>
      </c>
      <c r="E42" s="61">
        <v>-6509</v>
      </c>
      <c r="F42" s="61">
        <v>0</v>
      </c>
      <c r="G42" s="61">
        <v>0</v>
      </c>
      <c r="H42" s="61">
        <f>SUM(D42:G42)</f>
        <v>-6509</v>
      </c>
      <c r="I42" s="61">
        <v>0</v>
      </c>
      <c r="J42" s="61">
        <f t="shared" si="4"/>
        <v>-6509</v>
      </c>
    </row>
    <row r="43" spans="1:10" ht="12.75">
      <c r="A43" s="31"/>
      <c r="D43" s="61"/>
      <c r="E43" s="61"/>
      <c r="F43" s="61"/>
      <c r="G43" s="61"/>
      <c r="H43" s="61"/>
      <c r="I43" s="61"/>
      <c r="J43" s="61"/>
    </row>
    <row r="44" spans="1:12" ht="13.5" thickBot="1">
      <c r="A44" s="31" t="s">
        <v>275</v>
      </c>
      <c r="D44" s="197">
        <f aca="true" t="shared" si="5" ref="D44:J44">SUM(D34:D43)</f>
        <v>40000</v>
      </c>
      <c r="E44" s="197">
        <f t="shared" si="5"/>
        <v>-25671</v>
      </c>
      <c r="F44" s="197">
        <f t="shared" si="5"/>
        <v>2853</v>
      </c>
      <c r="G44" s="197">
        <f t="shared" si="5"/>
        <v>0</v>
      </c>
      <c r="H44" s="197">
        <f t="shared" si="5"/>
        <v>17182</v>
      </c>
      <c r="I44" s="197">
        <f t="shared" si="5"/>
        <v>0</v>
      </c>
      <c r="J44" s="197">
        <f t="shared" si="5"/>
        <v>17182</v>
      </c>
      <c r="L44" s="61"/>
    </row>
    <row r="45" ht="13.5" hidden="1" thickTop="1">
      <c r="J45" s="198">
        <f>+J44-BSHEET!C44</f>
        <v>6180</v>
      </c>
    </row>
    <row r="46" ht="13.5" thickTop="1">
      <c r="J46" s="198"/>
    </row>
    <row r="47" spans="1:9" ht="12.75">
      <c r="A47" s="200"/>
      <c r="B47" s="200"/>
      <c r="C47" s="200"/>
      <c r="D47" s="200"/>
      <c r="E47" s="200"/>
      <c r="F47" s="200"/>
      <c r="G47" s="200"/>
      <c r="H47" s="200"/>
      <c r="I47" s="200"/>
    </row>
    <row r="48" spans="1:11" ht="12.75">
      <c r="A48" s="80" t="s">
        <v>142</v>
      </c>
      <c r="B48" s="58"/>
      <c r="C48" s="142"/>
      <c r="D48" s="79"/>
      <c r="E48" s="143"/>
      <c r="F48" s="144"/>
      <c r="G48" s="144"/>
      <c r="H48" s="144"/>
      <c r="I48" s="143"/>
      <c r="J48" s="144"/>
      <c r="K48" s="143"/>
    </row>
    <row r="49" spans="1:11" ht="11.25" customHeight="1">
      <c r="A49" s="79"/>
      <c r="B49" s="58"/>
      <c r="C49" s="142"/>
      <c r="D49" s="79"/>
      <c r="E49" s="143"/>
      <c r="F49" s="144"/>
      <c r="G49" s="144"/>
      <c r="H49" s="144"/>
      <c r="I49" s="143"/>
      <c r="J49" s="144"/>
      <c r="K49" s="143"/>
    </row>
    <row r="50" spans="1:11" ht="43.5" customHeight="1">
      <c r="A50" s="242" t="s">
        <v>221</v>
      </c>
      <c r="B50" s="248"/>
      <c r="C50" s="248"/>
      <c r="D50" s="248"/>
      <c r="E50" s="248"/>
      <c r="F50" s="248"/>
      <c r="G50" s="248"/>
      <c r="H50" s="248"/>
      <c r="I50" s="248"/>
      <c r="J50" s="248"/>
      <c r="K50" s="201"/>
    </row>
    <row r="51" spans="1:11" ht="12.75">
      <c r="A51" s="79"/>
      <c r="B51" s="79"/>
      <c r="C51" s="79"/>
      <c r="D51" s="79"/>
      <c r="E51" s="144"/>
      <c r="F51" s="144"/>
      <c r="G51" s="144"/>
      <c r="H51" s="144"/>
      <c r="I51" s="144"/>
      <c r="J51" s="144"/>
      <c r="K51" s="144"/>
    </row>
    <row r="52" spans="1:11" ht="25.5" customHeight="1">
      <c r="A52" s="246"/>
      <c r="B52" s="246"/>
      <c r="C52" s="246"/>
      <c r="D52" s="246"/>
      <c r="E52" s="246"/>
      <c r="F52" s="246"/>
      <c r="G52" s="246"/>
      <c r="H52" s="246"/>
      <c r="I52" s="246"/>
      <c r="J52" s="246"/>
      <c r="K52" s="202"/>
    </row>
  </sheetData>
  <sheetProtection/>
  <mergeCells count="8">
    <mergeCell ref="A52:J52"/>
    <mergeCell ref="A8:J8"/>
    <mergeCell ref="A50:J50"/>
    <mergeCell ref="A1:J1"/>
    <mergeCell ref="A2:J2"/>
    <mergeCell ref="A3:J3"/>
    <mergeCell ref="D11:H11"/>
    <mergeCell ref="F12:G12"/>
  </mergeCells>
  <printOptions horizontalCentered="1"/>
  <pageMargins left="0.354330708661417" right="0.196850393700787" top="0.984251968503937" bottom="0.984251968503937" header="0.511811023622047" footer="0.511811023622047"/>
  <pageSetup fitToHeight="1" fitToWidth="1" horizontalDpi="360" verticalDpi="360" orientation="landscape" paperSize="9" scale="97" r:id="rId4"/>
  <drawing r:id="rId3"/>
  <legacyDrawing r:id="rId2"/>
</worksheet>
</file>

<file path=xl/worksheets/sheet5.xml><?xml version="1.0" encoding="utf-8"?>
<worksheet xmlns="http://schemas.openxmlformats.org/spreadsheetml/2006/main" xmlns:r="http://schemas.openxmlformats.org/officeDocument/2006/relationships">
  <dimension ref="A1:H225"/>
  <sheetViews>
    <sheetView showGridLines="0" showOutlineSymbols="0" zoomScaleSheetLayoutView="75" zoomScalePageLayoutView="0" workbookViewId="0" topLeftCell="A169">
      <selection activeCell="E32" sqref="E32"/>
    </sheetView>
  </sheetViews>
  <sheetFormatPr defaultColWidth="10.6640625" defaultRowHeight="15"/>
  <cols>
    <col min="1" max="1" width="5.88671875" style="4" customWidth="1"/>
    <col min="2" max="2" width="1.88671875" style="4" customWidth="1"/>
    <col min="3" max="4" width="3.6640625" style="4" customWidth="1"/>
    <col min="5" max="5" width="46.4453125" style="4" customWidth="1"/>
    <col min="6" max="6" width="13.77734375" style="4" customWidth="1"/>
    <col min="7" max="7" width="13.6640625" style="4" customWidth="1"/>
    <col min="8" max="8" width="16.5546875" style="4" customWidth="1"/>
    <col min="9" max="16384" width="10.6640625" style="4" customWidth="1"/>
  </cols>
  <sheetData>
    <row r="1" spans="1:8" ht="15.75" customHeight="1">
      <c r="A1" s="266" t="s">
        <v>127</v>
      </c>
      <c r="B1" s="267"/>
      <c r="C1" s="267"/>
      <c r="D1" s="267"/>
      <c r="E1" s="267"/>
      <c r="F1" s="267"/>
      <c r="G1" s="267"/>
      <c r="H1" s="267"/>
    </row>
    <row r="2" spans="1:8" ht="16.5" customHeight="1">
      <c r="A2" s="92" t="s">
        <v>128</v>
      </c>
      <c r="B2" s="13"/>
      <c r="C2" s="13"/>
      <c r="D2" s="13"/>
      <c r="E2" s="12"/>
      <c r="F2" s="14"/>
      <c r="G2" s="15"/>
      <c r="H2" s="14"/>
    </row>
    <row r="3" spans="1:8" ht="18">
      <c r="A3" s="3" t="s">
        <v>129</v>
      </c>
      <c r="B3" s="13"/>
      <c r="C3" s="13"/>
      <c r="D3" s="13"/>
      <c r="E3" s="12"/>
      <c r="F3" s="15"/>
      <c r="G3" s="15"/>
      <c r="H3" s="15"/>
    </row>
    <row r="4" spans="1:8" ht="16.5">
      <c r="A4" s="16"/>
      <c r="B4" s="15"/>
      <c r="C4" s="15"/>
      <c r="D4" s="15"/>
      <c r="E4" s="15"/>
      <c r="F4" s="15"/>
      <c r="G4" s="15"/>
      <c r="H4" s="15"/>
    </row>
    <row r="5" spans="1:8" s="2" customFormat="1" ht="35.25" customHeight="1">
      <c r="A5" s="269" t="s">
        <v>276</v>
      </c>
      <c r="B5" s="258"/>
      <c r="C5" s="258"/>
      <c r="D5" s="258"/>
      <c r="E5" s="258"/>
      <c r="F5" s="258"/>
      <c r="G5" s="258"/>
      <c r="H5" s="258"/>
    </row>
    <row r="6" spans="1:8" s="2" customFormat="1" ht="18">
      <c r="A6" s="13"/>
      <c r="B6" s="15"/>
      <c r="C6" s="15"/>
      <c r="D6" s="15"/>
      <c r="E6" s="15"/>
      <c r="F6" s="15"/>
      <c r="G6" s="15"/>
      <c r="H6" s="15"/>
    </row>
    <row r="7" spans="1:8" ht="16.5">
      <c r="A7" s="13"/>
      <c r="B7" s="15"/>
      <c r="C7" s="15"/>
      <c r="D7" s="15"/>
      <c r="E7" s="15"/>
      <c r="F7" s="15"/>
      <c r="G7" s="15"/>
      <c r="H7" s="15"/>
    </row>
    <row r="8" spans="1:8" ht="16.5">
      <c r="A8" s="12" t="s">
        <v>52</v>
      </c>
      <c r="B8" s="13" t="s">
        <v>53</v>
      </c>
      <c r="C8" s="13"/>
      <c r="D8" s="13"/>
      <c r="E8" s="13"/>
      <c r="F8" s="15"/>
      <c r="G8" s="15"/>
      <c r="H8" s="15"/>
    </row>
    <row r="9" spans="1:8" ht="16.5">
      <c r="A9" s="12"/>
      <c r="B9" s="13"/>
      <c r="C9" s="13"/>
      <c r="D9" s="13"/>
      <c r="E9" s="13"/>
      <c r="F9" s="15"/>
      <c r="G9" s="15"/>
      <c r="H9" s="15"/>
    </row>
    <row r="10" spans="1:8" ht="72" customHeight="1">
      <c r="A10" s="12"/>
      <c r="B10" s="264" t="s">
        <v>222</v>
      </c>
      <c r="C10" s="252"/>
      <c r="D10" s="252"/>
      <c r="E10" s="252"/>
      <c r="F10" s="252"/>
      <c r="G10" s="252"/>
      <c r="H10" s="252"/>
    </row>
    <row r="11" spans="1:8" ht="16.5">
      <c r="A11" s="12"/>
      <c r="B11" s="13"/>
      <c r="C11" s="13"/>
      <c r="D11" s="13"/>
      <c r="E11" s="13"/>
      <c r="F11" s="15"/>
      <c r="G11" s="15"/>
      <c r="H11" s="15"/>
    </row>
    <row r="12" spans="1:8" ht="77.25" customHeight="1">
      <c r="A12" s="12"/>
      <c r="B12" s="265" t="s">
        <v>238</v>
      </c>
      <c r="C12" s="265"/>
      <c r="D12" s="265"/>
      <c r="E12" s="265"/>
      <c r="F12" s="265"/>
      <c r="G12" s="265"/>
      <c r="H12" s="265"/>
    </row>
    <row r="13" spans="1:8" ht="19.5" customHeight="1">
      <c r="A13" s="12"/>
      <c r="B13" s="152"/>
      <c r="C13" s="152"/>
      <c r="D13" s="152"/>
      <c r="E13" s="152"/>
      <c r="F13" s="152"/>
      <c r="G13" s="152"/>
      <c r="H13" s="152"/>
    </row>
    <row r="14" spans="1:8" ht="16.5">
      <c r="A14" s="12"/>
      <c r="B14" s="260" t="s">
        <v>248</v>
      </c>
      <c r="C14" s="260"/>
      <c r="D14" s="260"/>
      <c r="E14" s="260"/>
      <c r="F14" s="260"/>
      <c r="G14" s="260"/>
      <c r="H14" s="260"/>
    </row>
    <row r="15" spans="1:8" ht="21" customHeight="1">
      <c r="A15" s="12"/>
      <c r="B15" s="262" t="s">
        <v>250</v>
      </c>
      <c r="C15" s="262"/>
      <c r="D15" s="262"/>
      <c r="E15" s="262"/>
      <c r="F15" s="262"/>
      <c r="G15" s="262"/>
      <c r="H15" s="262"/>
    </row>
    <row r="16" spans="1:8" ht="79.5" customHeight="1">
      <c r="A16" s="12"/>
      <c r="B16" s="260" t="s">
        <v>249</v>
      </c>
      <c r="C16" s="260"/>
      <c r="D16" s="260"/>
      <c r="E16" s="260"/>
      <c r="F16" s="260"/>
      <c r="G16" s="260"/>
      <c r="H16" s="260"/>
    </row>
    <row r="17" spans="1:8" ht="13.5" customHeight="1">
      <c r="A17" s="12"/>
      <c r="B17" s="263"/>
      <c r="C17" s="263"/>
      <c r="D17" s="263"/>
      <c r="E17" s="263"/>
      <c r="F17" s="263"/>
      <c r="G17" s="263"/>
      <c r="H17" s="263"/>
    </row>
    <row r="18" spans="1:8" ht="20.25" customHeight="1">
      <c r="A18" s="12"/>
      <c r="B18" s="262" t="s">
        <v>251</v>
      </c>
      <c r="C18" s="262"/>
      <c r="D18" s="262"/>
      <c r="E18" s="262"/>
      <c r="F18" s="262"/>
      <c r="G18" s="262"/>
      <c r="H18" s="262"/>
    </row>
    <row r="19" spans="1:8" ht="34.5" customHeight="1">
      <c r="A19" s="12"/>
      <c r="B19" s="260" t="s">
        <v>277</v>
      </c>
      <c r="C19" s="260"/>
      <c r="D19" s="260"/>
      <c r="E19" s="260"/>
      <c r="F19" s="260"/>
      <c r="G19" s="260"/>
      <c r="H19" s="260"/>
    </row>
    <row r="20" spans="1:8" ht="18" customHeight="1">
      <c r="A20" s="12"/>
      <c r="B20" s="153"/>
      <c r="C20" s="153"/>
      <c r="D20" s="153"/>
      <c r="E20" s="153"/>
      <c r="F20" s="153"/>
      <c r="G20" s="153"/>
      <c r="H20" s="153"/>
    </row>
    <row r="21" spans="1:8" ht="16.5">
      <c r="A21" s="12" t="s">
        <v>54</v>
      </c>
      <c r="B21" s="13" t="s">
        <v>55</v>
      </c>
      <c r="C21" s="13"/>
      <c r="D21" s="13"/>
      <c r="E21" s="13"/>
      <c r="F21" s="15"/>
      <c r="G21" s="15"/>
      <c r="H21" s="15"/>
    </row>
    <row r="22" spans="1:8" ht="16.5">
      <c r="A22" s="12"/>
      <c r="B22" s="15"/>
      <c r="C22" s="15"/>
      <c r="D22" s="15"/>
      <c r="E22" s="15"/>
      <c r="F22" s="15"/>
      <c r="G22" s="15"/>
      <c r="H22" s="15"/>
    </row>
    <row r="23" spans="1:8" ht="16.5">
      <c r="A23" s="12"/>
      <c r="B23" s="15" t="s">
        <v>88</v>
      </c>
      <c r="C23" s="15"/>
      <c r="D23" s="15"/>
      <c r="E23" s="15"/>
      <c r="F23" s="15"/>
      <c r="G23" s="15"/>
      <c r="H23" s="15"/>
    </row>
    <row r="24" spans="1:8" ht="16.5">
      <c r="A24" s="12"/>
      <c r="B24" s="15"/>
      <c r="C24" s="15"/>
      <c r="D24" s="15"/>
      <c r="E24" s="15"/>
      <c r="F24" s="15"/>
      <c r="G24" s="15"/>
      <c r="H24" s="15"/>
    </row>
    <row r="25" spans="1:8" ht="16.5">
      <c r="A25" s="12" t="s">
        <v>56</v>
      </c>
      <c r="B25" s="13" t="s">
        <v>37</v>
      </c>
      <c r="C25" s="13"/>
      <c r="D25" s="13"/>
      <c r="E25" s="15"/>
      <c r="F25" s="15"/>
      <c r="G25" s="15"/>
      <c r="H25" s="15"/>
    </row>
    <row r="26" spans="1:8" ht="16.5">
      <c r="A26" s="12"/>
      <c r="B26" s="13"/>
      <c r="C26" s="13"/>
      <c r="D26" s="13"/>
      <c r="E26" s="15"/>
      <c r="F26" s="15"/>
      <c r="G26" s="15"/>
      <c r="H26" s="15"/>
    </row>
    <row r="27" spans="1:8" ht="37.5" customHeight="1">
      <c r="A27" s="17"/>
      <c r="B27" s="264" t="s">
        <v>122</v>
      </c>
      <c r="C27" s="264"/>
      <c r="D27" s="264"/>
      <c r="E27" s="264"/>
      <c r="F27" s="264"/>
      <c r="G27" s="264"/>
      <c r="H27" s="264"/>
    </row>
    <row r="28" spans="1:8" ht="16.5">
      <c r="A28" s="12"/>
      <c r="B28" s="15"/>
      <c r="C28" s="15"/>
      <c r="D28" s="15"/>
      <c r="E28" s="13"/>
      <c r="F28" s="15"/>
      <c r="G28" s="15"/>
      <c r="H28" s="15"/>
    </row>
    <row r="29" spans="1:8" ht="16.5">
      <c r="A29" s="12" t="s">
        <v>57</v>
      </c>
      <c r="B29" s="13" t="s">
        <v>109</v>
      </c>
      <c r="C29" s="13"/>
      <c r="D29" s="13"/>
      <c r="E29" s="13"/>
      <c r="F29" s="13"/>
      <c r="G29" s="13"/>
      <c r="H29" s="13"/>
    </row>
    <row r="30" spans="1:8" ht="12.75" customHeight="1">
      <c r="A30" s="12"/>
      <c r="B30" s="15"/>
      <c r="C30" s="15"/>
      <c r="D30" s="15"/>
      <c r="E30" s="15"/>
      <c r="F30" s="15"/>
      <c r="G30" s="15"/>
      <c r="H30" s="15"/>
    </row>
    <row r="31" spans="1:8" ht="31.5" customHeight="1">
      <c r="A31" s="12"/>
      <c r="B31" s="264" t="s">
        <v>223</v>
      </c>
      <c r="C31" s="264"/>
      <c r="D31" s="264"/>
      <c r="E31" s="264"/>
      <c r="F31" s="264"/>
      <c r="G31" s="264"/>
      <c r="H31" s="264"/>
    </row>
    <row r="32" spans="1:8" ht="16.5">
      <c r="A32" s="12"/>
      <c r="B32" s="15"/>
      <c r="C32" s="15"/>
      <c r="D32" s="15"/>
      <c r="E32" s="15"/>
      <c r="F32" s="15"/>
      <c r="G32" s="15"/>
      <c r="H32" s="15"/>
    </row>
    <row r="33" spans="1:8" ht="16.5">
      <c r="A33" s="12" t="s">
        <v>58</v>
      </c>
      <c r="B33" s="13" t="s">
        <v>59</v>
      </c>
      <c r="C33" s="13"/>
      <c r="D33" s="13"/>
      <c r="E33" s="13"/>
      <c r="F33" s="13"/>
      <c r="G33" s="15"/>
      <c r="H33" s="15"/>
    </row>
    <row r="34" spans="1:8" ht="16.5">
      <c r="A34" s="12"/>
      <c r="B34" s="15"/>
      <c r="C34" s="15"/>
      <c r="D34" s="15"/>
      <c r="E34" s="15"/>
      <c r="F34" s="15"/>
      <c r="G34" s="15"/>
      <c r="H34" s="15"/>
    </row>
    <row r="35" spans="1:8" ht="32.25" customHeight="1">
      <c r="A35" s="12"/>
      <c r="B35" s="264" t="s">
        <v>224</v>
      </c>
      <c r="C35" s="264"/>
      <c r="D35" s="264"/>
      <c r="E35" s="264"/>
      <c r="F35" s="264"/>
      <c r="G35" s="264"/>
      <c r="H35" s="264"/>
    </row>
    <row r="36" spans="1:8" ht="16.5">
      <c r="A36" s="12"/>
      <c r="B36" s="15"/>
      <c r="C36" s="15"/>
      <c r="D36" s="15"/>
      <c r="E36" s="15"/>
      <c r="F36" s="15"/>
      <c r="G36" s="15"/>
      <c r="H36" s="15"/>
    </row>
    <row r="37" spans="1:8" s="27" customFormat="1" ht="33" customHeight="1">
      <c r="A37" s="62" t="s">
        <v>60</v>
      </c>
      <c r="B37" s="251" t="s">
        <v>130</v>
      </c>
      <c r="C37" s="258"/>
      <c r="D37" s="258"/>
      <c r="E37" s="258"/>
      <c r="F37" s="258"/>
      <c r="G37" s="258"/>
      <c r="H37" s="258"/>
    </row>
    <row r="38" spans="1:8" ht="16.5">
      <c r="A38" s="26"/>
      <c r="B38" s="13"/>
      <c r="C38" s="13"/>
      <c r="D38" s="13"/>
      <c r="E38" s="15"/>
      <c r="F38" s="15"/>
      <c r="G38" s="15"/>
      <c r="H38" s="15"/>
    </row>
    <row r="39" spans="1:8" ht="36.75" customHeight="1">
      <c r="A39" s="26"/>
      <c r="B39" s="255" t="s">
        <v>278</v>
      </c>
      <c r="C39" s="259"/>
      <c r="D39" s="259"/>
      <c r="E39" s="259"/>
      <c r="F39" s="259"/>
      <c r="G39" s="259"/>
      <c r="H39" s="259"/>
    </row>
    <row r="40" spans="1:8" ht="16.5">
      <c r="A40" s="26"/>
      <c r="B40" s="15"/>
      <c r="C40" s="15"/>
      <c r="D40" s="15"/>
      <c r="E40" s="13"/>
      <c r="F40" s="15"/>
      <c r="G40" s="15"/>
      <c r="H40" s="15"/>
    </row>
    <row r="41" spans="1:8" ht="16.5">
      <c r="A41" s="12" t="s">
        <v>61</v>
      </c>
      <c r="B41" s="13" t="s">
        <v>62</v>
      </c>
      <c r="C41" s="13"/>
      <c r="D41" s="13"/>
      <c r="E41" s="15"/>
      <c r="F41" s="15"/>
      <c r="G41" s="15"/>
      <c r="H41" s="15"/>
    </row>
    <row r="42" spans="1:8" ht="16.5">
      <c r="A42" s="12"/>
      <c r="B42" s="13"/>
      <c r="C42" s="13"/>
      <c r="D42" s="13"/>
      <c r="E42" s="15"/>
      <c r="F42" s="15"/>
      <c r="G42" s="15"/>
      <c r="H42" s="15"/>
    </row>
    <row r="43" spans="1:8" ht="16.5">
      <c r="A43" s="12"/>
      <c r="B43" s="15" t="s">
        <v>172</v>
      </c>
      <c r="C43" s="15"/>
      <c r="D43" s="15"/>
      <c r="E43" s="15"/>
      <c r="F43" s="15"/>
      <c r="G43" s="15"/>
      <c r="H43" s="15"/>
    </row>
    <row r="44" spans="1:8" ht="16.5">
      <c r="A44" s="12"/>
      <c r="B44" s="15"/>
      <c r="C44" s="15"/>
      <c r="D44" s="15"/>
      <c r="E44" s="15"/>
      <c r="F44" s="15"/>
      <c r="G44" s="15"/>
      <c r="H44" s="15"/>
    </row>
    <row r="45" spans="1:8" ht="16.5">
      <c r="A45" s="12" t="s">
        <v>63</v>
      </c>
      <c r="B45" s="13" t="s">
        <v>123</v>
      </c>
      <c r="C45" s="13"/>
      <c r="D45" s="13"/>
      <c r="E45" s="15"/>
      <c r="F45" s="15"/>
      <c r="G45" s="15"/>
      <c r="H45" s="15"/>
    </row>
    <row r="46" spans="1:8" ht="16.5">
      <c r="A46" s="12"/>
      <c r="B46" s="13"/>
      <c r="C46" s="13"/>
      <c r="D46" s="13"/>
      <c r="E46" s="15"/>
      <c r="F46" s="15"/>
      <c r="G46" s="15"/>
      <c r="H46" s="15"/>
    </row>
    <row r="47" spans="1:8" ht="74.25" customHeight="1">
      <c r="A47" s="12"/>
      <c r="B47" s="265" t="s">
        <v>299</v>
      </c>
      <c r="C47" s="265"/>
      <c r="D47" s="265"/>
      <c r="E47" s="265"/>
      <c r="F47" s="265"/>
      <c r="G47" s="265"/>
      <c r="H47" s="265"/>
    </row>
    <row r="48" spans="1:8" ht="14.25" customHeight="1">
      <c r="A48" s="12"/>
      <c r="B48" s="152"/>
      <c r="C48" s="152"/>
      <c r="D48" s="152"/>
      <c r="E48" s="152"/>
      <c r="F48" s="152"/>
      <c r="G48" s="152"/>
      <c r="H48" s="152"/>
    </row>
    <row r="49" spans="1:8" ht="16.5">
      <c r="A49" s="12"/>
      <c r="B49" s="260" t="s">
        <v>279</v>
      </c>
      <c r="C49" s="260"/>
      <c r="D49" s="260"/>
      <c r="E49" s="260"/>
      <c r="F49" s="260"/>
      <c r="G49" s="260"/>
      <c r="H49" s="260"/>
    </row>
    <row r="50" spans="1:8" ht="16.5">
      <c r="A50" s="12"/>
      <c r="B50" s="260" t="s">
        <v>239</v>
      </c>
      <c r="C50" s="260"/>
      <c r="D50" s="260"/>
      <c r="E50" s="260"/>
      <c r="F50" s="260"/>
      <c r="G50" s="260"/>
      <c r="H50" s="260"/>
    </row>
    <row r="51" spans="1:8" ht="16.5">
      <c r="A51" s="12"/>
      <c r="B51" s="190"/>
      <c r="C51" s="190"/>
      <c r="D51" s="190"/>
      <c r="E51" s="190"/>
      <c r="F51" s="190"/>
      <c r="G51" s="190"/>
      <c r="H51" s="190"/>
    </row>
    <row r="52" spans="1:8" ht="16.5">
      <c r="A52" s="12"/>
      <c r="D52" s="13" t="s">
        <v>300</v>
      </c>
      <c r="E52" s="91"/>
      <c r="F52" s="203" t="s">
        <v>301</v>
      </c>
      <c r="G52" s="203" t="s">
        <v>302</v>
      </c>
      <c r="H52" s="203" t="s">
        <v>240</v>
      </c>
    </row>
    <row r="53" spans="1:8" ht="16.5">
      <c r="A53" s="12"/>
      <c r="D53" s="204"/>
      <c r="E53" s="91"/>
      <c r="F53" s="205" t="s">
        <v>27</v>
      </c>
      <c r="G53" s="205" t="s">
        <v>27</v>
      </c>
      <c r="H53" s="205" t="s">
        <v>27</v>
      </c>
    </row>
    <row r="54" spans="1:8" ht="16.5">
      <c r="A54" s="12"/>
      <c r="D54" s="13" t="s">
        <v>45</v>
      </c>
      <c r="E54" s="91"/>
      <c r="F54" s="91"/>
      <c r="G54" s="206"/>
      <c r="H54" s="91"/>
    </row>
    <row r="55" spans="1:8" ht="16.5">
      <c r="A55" s="12"/>
      <c r="D55" s="15" t="s">
        <v>247</v>
      </c>
      <c r="E55" s="91"/>
      <c r="F55" s="154">
        <v>4916</v>
      </c>
      <c r="G55" s="206">
        <v>3143</v>
      </c>
      <c r="H55" s="154">
        <f>F55+G55</f>
        <v>8059</v>
      </c>
    </row>
    <row r="56" spans="1:8" ht="16.5">
      <c r="A56" s="12"/>
      <c r="D56" s="13"/>
      <c r="E56" s="91"/>
      <c r="F56" s="91"/>
      <c r="G56" s="206"/>
      <c r="H56" s="91"/>
    </row>
    <row r="57" spans="1:8" ht="16.5">
      <c r="A57" s="12"/>
      <c r="D57" s="13" t="s">
        <v>241</v>
      </c>
      <c r="E57" s="91"/>
      <c r="F57" s="91"/>
      <c r="G57" s="206"/>
      <c r="H57" s="91"/>
    </row>
    <row r="58" spans="1:8" ht="16.5">
      <c r="A58" s="12"/>
      <c r="D58" s="15" t="s">
        <v>242</v>
      </c>
      <c r="E58" s="91"/>
      <c r="F58" s="154">
        <v>-1616</v>
      </c>
      <c r="G58" s="206">
        <v>-495</v>
      </c>
      <c r="H58" s="154">
        <f>SUM(F58:G58)</f>
        <v>-2111</v>
      </c>
    </row>
    <row r="59" spans="1:8" ht="16.5">
      <c r="A59" s="12"/>
      <c r="D59" s="15" t="s">
        <v>243</v>
      </c>
      <c r="E59" s="91"/>
      <c r="F59" s="207">
        <v>-1198</v>
      </c>
      <c r="G59" s="208">
        <v>-748</v>
      </c>
      <c r="H59" s="207">
        <f>SUM(F59:G59)</f>
        <v>-1946</v>
      </c>
    </row>
    <row r="60" spans="1:8" ht="16.5">
      <c r="A60" s="12"/>
      <c r="D60" s="15" t="s">
        <v>244</v>
      </c>
      <c r="E60" s="91"/>
      <c r="F60" s="209">
        <f>SUM(F58:F59)</f>
        <v>-2814</v>
      </c>
      <c r="G60" s="209">
        <f>SUM(G58:G59)</f>
        <v>-1243</v>
      </c>
      <c r="H60" s="209">
        <f>SUM(H58:H59)</f>
        <v>-4057</v>
      </c>
    </row>
    <row r="61" spans="1:8" ht="16.5">
      <c r="A61" s="12"/>
      <c r="D61" s="15"/>
      <c r="E61" s="91"/>
      <c r="F61" s="91"/>
      <c r="G61" s="206"/>
      <c r="H61" s="91"/>
    </row>
    <row r="62" spans="1:8" ht="16.5">
      <c r="A62" s="12"/>
      <c r="D62" s="15" t="s">
        <v>245</v>
      </c>
      <c r="E62" s="91"/>
      <c r="F62" s="154">
        <v>-23</v>
      </c>
      <c r="G62" s="206">
        <v>-14</v>
      </c>
      <c r="H62" s="154">
        <f>SUM(F62:G62)</f>
        <v>-37</v>
      </c>
    </row>
    <row r="63" spans="1:8" ht="16.5">
      <c r="A63" s="12"/>
      <c r="D63" s="15"/>
      <c r="E63" s="91"/>
      <c r="F63" s="91"/>
      <c r="G63" s="206"/>
      <c r="H63" s="91"/>
    </row>
    <row r="64" spans="1:8" ht="18.75" customHeight="1" thickBot="1">
      <c r="A64" s="12"/>
      <c r="D64" s="15" t="s">
        <v>246</v>
      </c>
      <c r="E64" s="91"/>
      <c r="F64" s="157">
        <f>F60+F62</f>
        <v>-2837</v>
      </c>
      <c r="G64" s="157">
        <f>G60+G62</f>
        <v>-1257</v>
      </c>
      <c r="H64" s="157">
        <f>H60+H62</f>
        <v>-4094</v>
      </c>
    </row>
    <row r="65" spans="1:8" ht="17.25" thickTop="1">
      <c r="A65" s="12"/>
      <c r="B65" s="13"/>
      <c r="C65" s="13"/>
      <c r="D65" s="13"/>
      <c r="E65" s="15"/>
      <c r="F65" s="15"/>
      <c r="G65" s="18"/>
      <c r="H65" s="15"/>
    </row>
    <row r="66" spans="1:8" ht="36" customHeight="1">
      <c r="A66" s="17"/>
      <c r="B66" s="270" t="s">
        <v>155</v>
      </c>
      <c r="C66" s="252"/>
      <c r="D66" s="252"/>
      <c r="E66" s="252"/>
      <c r="F66" s="252"/>
      <c r="G66" s="252"/>
      <c r="H66" s="252"/>
    </row>
    <row r="67" spans="1:8" ht="16.5">
      <c r="A67" s="17"/>
      <c r="B67" s="18"/>
      <c r="C67" s="18"/>
      <c r="D67" s="18"/>
      <c r="E67" s="18"/>
      <c r="F67" s="18"/>
      <c r="G67" s="18"/>
      <c r="H67" s="15"/>
    </row>
    <row r="68" spans="1:8" ht="16.5">
      <c r="A68" s="12" t="s">
        <v>64</v>
      </c>
      <c r="B68" s="13" t="s">
        <v>65</v>
      </c>
      <c r="C68" s="13"/>
      <c r="D68" s="13"/>
      <c r="E68" s="13"/>
      <c r="F68" s="187"/>
      <c r="G68" s="187"/>
      <c r="H68" s="20"/>
    </row>
    <row r="69" spans="1:8" ht="21.75" customHeight="1">
      <c r="A69" s="12"/>
      <c r="B69" s="15" t="s">
        <v>291</v>
      </c>
      <c r="C69" s="15"/>
      <c r="D69" s="15"/>
      <c r="E69" s="13"/>
      <c r="F69" s="20"/>
      <c r="G69" s="20"/>
      <c r="H69" s="20"/>
    </row>
    <row r="70" spans="1:8" ht="16.5" customHeight="1">
      <c r="A70" s="12"/>
      <c r="B70" s="268"/>
      <c r="C70" s="268"/>
      <c r="D70" s="268"/>
      <c r="E70" s="268"/>
      <c r="F70" s="268"/>
      <c r="G70" s="268"/>
      <c r="H70" s="268"/>
    </row>
    <row r="71" spans="1:8" ht="16.5">
      <c r="A71" s="12" t="s">
        <v>66</v>
      </c>
      <c r="B71" s="13" t="s">
        <v>51</v>
      </c>
      <c r="C71" s="13"/>
      <c r="D71" s="13"/>
      <c r="E71" s="13"/>
      <c r="F71" s="15"/>
      <c r="G71" s="15"/>
      <c r="H71" s="15"/>
    </row>
    <row r="72" spans="1:8" ht="16.5">
      <c r="A72" s="12"/>
      <c r="B72" s="15"/>
      <c r="C72" s="15"/>
      <c r="D72" s="15"/>
      <c r="E72" s="15"/>
      <c r="F72" s="15"/>
      <c r="G72" s="15"/>
      <c r="H72" s="15"/>
    </row>
    <row r="73" spans="1:8" ht="36" customHeight="1">
      <c r="A73" s="12"/>
      <c r="B73" s="264" t="s">
        <v>237</v>
      </c>
      <c r="C73" s="264"/>
      <c r="D73" s="264"/>
      <c r="E73" s="264"/>
      <c r="F73" s="264"/>
      <c r="G73" s="264"/>
      <c r="H73" s="264"/>
    </row>
    <row r="74" spans="1:8" ht="16.5">
      <c r="A74" s="12"/>
      <c r="B74" s="15"/>
      <c r="C74" s="15"/>
      <c r="D74" s="15"/>
      <c r="E74" s="15"/>
      <c r="F74" s="15"/>
      <c r="G74" s="15"/>
      <c r="H74" s="15"/>
    </row>
    <row r="75" spans="1:8" ht="16.5">
      <c r="A75" s="12" t="s">
        <v>67</v>
      </c>
      <c r="B75" s="13" t="s">
        <v>36</v>
      </c>
      <c r="C75" s="13"/>
      <c r="D75" s="13"/>
      <c r="E75" s="13"/>
      <c r="F75" s="15"/>
      <c r="G75" s="15"/>
      <c r="H75" s="15"/>
    </row>
    <row r="76" spans="1:8" ht="16.5">
      <c r="A76" s="12"/>
      <c r="B76" s="13"/>
      <c r="C76" s="13"/>
      <c r="D76" s="13"/>
      <c r="E76" s="13"/>
      <c r="F76" s="15"/>
      <c r="G76" s="15"/>
      <c r="H76" s="15"/>
    </row>
    <row r="77" spans="1:8" ht="19.5" customHeight="1">
      <c r="A77" s="12"/>
      <c r="B77" s="17" t="s">
        <v>225</v>
      </c>
      <c r="C77" s="17"/>
      <c r="D77" s="17"/>
      <c r="E77" s="17"/>
      <c r="F77" s="17"/>
      <c r="G77" s="17"/>
      <c r="H77" s="17"/>
    </row>
    <row r="78" spans="1:8" ht="19.5" customHeight="1">
      <c r="A78" s="12"/>
      <c r="B78" s="17"/>
      <c r="C78" s="17"/>
      <c r="D78" s="17"/>
      <c r="E78" s="17"/>
      <c r="F78" s="17"/>
      <c r="G78" s="17"/>
      <c r="H78" s="17"/>
    </row>
    <row r="79" spans="1:8" ht="16.5">
      <c r="A79" s="12" t="s">
        <v>68</v>
      </c>
      <c r="B79" s="13" t="s">
        <v>69</v>
      </c>
      <c r="C79" s="13"/>
      <c r="D79" s="13"/>
      <c r="E79" s="15"/>
      <c r="F79" s="15"/>
      <c r="G79" s="15"/>
      <c r="H79" s="15"/>
    </row>
    <row r="80" spans="1:8" ht="16.5">
      <c r="A80" s="12"/>
      <c r="B80" s="13"/>
      <c r="C80" s="13"/>
      <c r="D80" s="13"/>
      <c r="E80" s="15"/>
      <c r="F80" s="15"/>
      <c r="G80" s="15"/>
      <c r="H80" s="15"/>
    </row>
    <row r="81" spans="1:8" ht="16.5">
      <c r="A81" s="12"/>
      <c r="B81" s="15" t="s">
        <v>70</v>
      </c>
      <c r="C81" s="15"/>
      <c r="D81" s="15"/>
      <c r="E81" s="13"/>
      <c r="F81" s="15"/>
      <c r="G81" s="15"/>
      <c r="H81" s="15"/>
    </row>
    <row r="82" spans="1:8" ht="16.5">
      <c r="A82" s="12"/>
      <c r="B82" s="15"/>
      <c r="C82" s="15"/>
      <c r="D82" s="15"/>
      <c r="E82" s="13"/>
      <c r="F82" s="20"/>
      <c r="G82" s="20"/>
      <c r="H82" s="20"/>
    </row>
    <row r="83" spans="1:8" ht="16.5">
      <c r="A83" s="12" t="s">
        <v>132</v>
      </c>
      <c r="B83" s="13" t="s">
        <v>133</v>
      </c>
      <c r="C83" s="15"/>
      <c r="D83" s="15"/>
      <c r="E83" s="13"/>
      <c r="F83" s="20"/>
      <c r="G83" s="20"/>
      <c r="H83" s="20"/>
    </row>
    <row r="84" spans="1:8" ht="16.5">
      <c r="A84" s="12"/>
      <c r="B84" s="15"/>
      <c r="C84" s="15"/>
      <c r="D84" s="15"/>
      <c r="E84" s="13"/>
      <c r="F84" s="20"/>
      <c r="G84" s="20"/>
      <c r="H84" s="20"/>
    </row>
    <row r="85" spans="1:8" ht="21" customHeight="1">
      <c r="A85" s="12"/>
      <c r="B85" s="264" t="s">
        <v>190</v>
      </c>
      <c r="C85" s="258"/>
      <c r="D85" s="258"/>
      <c r="E85" s="258"/>
      <c r="F85" s="258"/>
      <c r="G85" s="258"/>
      <c r="H85" s="258"/>
    </row>
    <row r="86" spans="1:8" ht="21" customHeight="1">
      <c r="A86" s="12"/>
      <c r="B86" s="91"/>
      <c r="C86" s="149"/>
      <c r="D86" s="149"/>
      <c r="E86" s="149"/>
      <c r="F86" s="149"/>
      <c r="G86" s="149"/>
      <c r="H86" s="149"/>
    </row>
    <row r="87" spans="1:8" ht="21" customHeight="1">
      <c r="A87" s="12" t="s">
        <v>227</v>
      </c>
      <c r="B87" s="256" t="s">
        <v>252</v>
      </c>
      <c r="C87" s="257"/>
      <c r="D87" s="257"/>
      <c r="E87" s="257"/>
      <c r="F87" s="257"/>
      <c r="G87" s="257"/>
      <c r="H87" s="257"/>
    </row>
    <row r="88" spans="1:8" ht="54.75" customHeight="1">
      <c r="A88" s="12"/>
      <c r="B88" s="91"/>
      <c r="C88" s="149"/>
      <c r="D88" s="149"/>
      <c r="E88" s="158"/>
      <c r="F88" s="15"/>
      <c r="G88" s="159" t="s">
        <v>228</v>
      </c>
      <c r="H88" s="149"/>
    </row>
    <row r="89" spans="1:8" ht="21" customHeight="1">
      <c r="A89" s="12"/>
      <c r="B89" s="91"/>
      <c r="C89" s="149"/>
      <c r="D89" s="149"/>
      <c r="E89" s="158" t="s">
        <v>229</v>
      </c>
      <c r="F89" s="15"/>
      <c r="G89" s="158"/>
      <c r="H89" s="149"/>
    </row>
    <row r="90" spans="1:8" ht="21" customHeight="1">
      <c r="A90" s="12"/>
      <c r="B90" s="91"/>
      <c r="C90" s="149"/>
      <c r="D90" s="149"/>
      <c r="E90" s="158" t="s">
        <v>230</v>
      </c>
      <c r="F90" s="15"/>
      <c r="G90" s="154">
        <v>155</v>
      </c>
      <c r="H90" s="149"/>
    </row>
    <row r="91" spans="1:8" ht="21" customHeight="1">
      <c r="A91" s="12"/>
      <c r="B91" s="91"/>
      <c r="C91" s="149"/>
      <c r="D91" s="149"/>
      <c r="E91" s="158" t="s">
        <v>231</v>
      </c>
      <c r="F91" s="15"/>
      <c r="G91" s="154">
        <v>126</v>
      </c>
      <c r="H91" s="149"/>
    </row>
    <row r="92" spans="1:8" ht="21" customHeight="1">
      <c r="A92" s="12"/>
      <c r="B92" s="91"/>
      <c r="C92" s="149"/>
      <c r="D92" s="149"/>
      <c r="E92" s="158" t="s">
        <v>232</v>
      </c>
      <c r="F92" s="15"/>
      <c r="G92" s="154">
        <v>69</v>
      </c>
      <c r="H92" s="149"/>
    </row>
    <row r="93" spans="1:8" ht="21" customHeight="1">
      <c r="A93" s="12"/>
      <c r="B93" s="91"/>
      <c r="C93" s="149"/>
      <c r="D93" s="149"/>
      <c r="E93" s="158" t="s">
        <v>233</v>
      </c>
      <c r="F93" s="15"/>
      <c r="G93" s="154">
        <v>100</v>
      </c>
      <c r="H93" s="149"/>
    </row>
    <row r="94" spans="1:8" ht="21" customHeight="1">
      <c r="A94" s="12"/>
      <c r="B94" s="91"/>
      <c r="C94" s="149"/>
      <c r="D94" s="149"/>
      <c r="E94" s="158" t="s">
        <v>234</v>
      </c>
      <c r="F94" s="15"/>
      <c r="G94" s="154">
        <v>263</v>
      </c>
      <c r="H94" s="149"/>
    </row>
    <row r="95" spans="1:8" ht="21" customHeight="1" thickBot="1">
      <c r="A95" s="12"/>
      <c r="B95" s="91"/>
      <c r="C95" s="149"/>
      <c r="D95" s="149"/>
      <c r="E95" s="158" t="s">
        <v>235</v>
      </c>
      <c r="F95" s="15"/>
      <c r="G95" s="157">
        <f>SUM(G90:G94)</f>
        <v>713</v>
      </c>
      <c r="H95" s="149"/>
    </row>
    <row r="96" spans="1:8" ht="21" customHeight="1" thickTop="1">
      <c r="A96" s="12"/>
      <c r="B96" s="91"/>
      <c r="C96" s="149"/>
      <c r="D96" s="149"/>
      <c r="E96" s="158" t="s">
        <v>236</v>
      </c>
      <c r="F96" s="158"/>
      <c r="G96" s="154">
        <v>15178</v>
      </c>
      <c r="H96" s="149"/>
    </row>
    <row r="97" spans="1:8" ht="21" customHeight="1">
      <c r="A97" s="12"/>
      <c r="B97" s="91"/>
      <c r="C97" s="149"/>
      <c r="D97" s="149"/>
      <c r="E97" s="149"/>
      <c r="F97" s="149"/>
      <c r="G97" s="149"/>
      <c r="H97" s="149"/>
    </row>
    <row r="98" spans="1:8" ht="54.75" customHeight="1">
      <c r="A98" s="12"/>
      <c r="B98" s="227" t="s">
        <v>253</v>
      </c>
      <c r="C98" s="227"/>
      <c r="D98" s="227"/>
      <c r="E98" s="227"/>
      <c r="F98" s="227"/>
      <c r="G98" s="227"/>
      <c r="H98" s="227"/>
    </row>
    <row r="99" spans="1:8" ht="21" customHeight="1">
      <c r="A99" s="12"/>
      <c r="B99" s="91"/>
      <c r="C99" s="149"/>
      <c r="D99" s="149"/>
      <c r="E99" s="149"/>
      <c r="F99" s="149"/>
      <c r="G99" s="149"/>
      <c r="H99" s="149"/>
    </row>
    <row r="100" spans="1:8" ht="16.5">
      <c r="A100" s="12"/>
      <c r="B100" s="15"/>
      <c r="C100" s="15"/>
      <c r="D100" s="15"/>
      <c r="E100" s="13"/>
      <c r="F100" s="20"/>
      <c r="G100" s="20"/>
      <c r="H100" s="20"/>
    </row>
    <row r="101" spans="1:8" ht="16.5">
      <c r="A101" s="12" t="s">
        <v>125</v>
      </c>
      <c r="B101" s="15"/>
      <c r="C101" s="15"/>
      <c r="D101" s="15"/>
      <c r="E101" s="13"/>
      <c r="F101" s="20"/>
      <c r="G101" s="20"/>
      <c r="H101" s="20"/>
    </row>
    <row r="102" spans="1:8" ht="16.5">
      <c r="A102" s="12"/>
      <c r="B102" s="15"/>
      <c r="C102" s="15"/>
      <c r="D102" s="15"/>
      <c r="E102" s="13"/>
      <c r="F102" s="15"/>
      <c r="G102" s="15"/>
      <c r="H102" s="15"/>
    </row>
    <row r="103" spans="1:8" ht="16.5">
      <c r="A103" s="12"/>
      <c r="B103" s="15"/>
      <c r="C103" s="15"/>
      <c r="D103" s="15"/>
      <c r="E103" s="13"/>
      <c r="F103" s="15"/>
      <c r="G103" s="15"/>
      <c r="H103" s="15"/>
    </row>
    <row r="104" spans="1:8" ht="16.5">
      <c r="A104" s="12" t="s">
        <v>71</v>
      </c>
      <c r="B104" s="13" t="s">
        <v>72</v>
      </c>
      <c r="C104" s="13"/>
      <c r="D104" s="13"/>
      <c r="E104" s="15"/>
      <c r="F104" s="15"/>
      <c r="G104" s="15"/>
      <c r="H104" s="15"/>
    </row>
    <row r="105" spans="1:8" ht="28.5" customHeight="1">
      <c r="A105" s="12"/>
      <c r="B105" s="261" t="s">
        <v>280</v>
      </c>
      <c r="C105" s="261"/>
      <c r="D105" s="261"/>
      <c r="E105" s="261"/>
      <c r="F105" s="261"/>
      <c r="G105" s="261"/>
      <c r="H105" s="261"/>
    </row>
    <row r="106" spans="1:8" ht="24" customHeight="1">
      <c r="A106" s="12"/>
      <c r="B106" s="261"/>
      <c r="C106" s="261"/>
      <c r="D106" s="261"/>
      <c r="E106" s="261"/>
      <c r="F106" s="261"/>
      <c r="G106" s="261"/>
      <c r="H106" s="261"/>
    </row>
    <row r="107" spans="1:8" ht="73.5" customHeight="1">
      <c r="A107" s="12"/>
      <c r="B107" s="255" t="s">
        <v>305</v>
      </c>
      <c r="C107" s="255"/>
      <c r="D107" s="255"/>
      <c r="E107" s="255"/>
      <c r="F107" s="255"/>
      <c r="G107" s="255"/>
      <c r="H107" s="255"/>
    </row>
    <row r="108" spans="1:8" ht="16.5" customHeight="1">
      <c r="A108" s="12"/>
      <c r="B108" s="15"/>
      <c r="C108" s="15"/>
      <c r="D108" s="15"/>
      <c r="E108" s="15"/>
      <c r="F108" s="15"/>
      <c r="G108" s="15"/>
      <c r="H108" s="15"/>
    </row>
    <row r="109" spans="1:8" ht="35.25" customHeight="1">
      <c r="A109" s="68" t="s">
        <v>73</v>
      </c>
      <c r="B109" s="251" t="s">
        <v>124</v>
      </c>
      <c r="C109" s="252"/>
      <c r="D109" s="252"/>
      <c r="E109" s="252"/>
      <c r="F109" s="252"/>
      <c r="G109" s="252"/>
      <c r="H109" s="252"/>
    </row>
    <row r="110" spans="1:8" ht="16.5">
      <c r="A110" s="26"/>
      <c r="B110" s="28"/>
      <c r="C110" s="13"/>
      <c r="D110" s="13"/>
      <c r="E110" s="15"/>
      <c r="F110" s="15"/>
      <c r="G110" s="15"/>
      <c r="H110" s="15"/>
    </row>
    <row r="111" spans="1:8" ht="49.5" customHeight="1">
      <c r="A111" s="26"/>
      <c r="B111" s="253" t="s">
        <v>281</v>
      </c>
      <c r="C111" s="226"/>
      <c r="D111" s="226"/>
      <c r="E111" s="226"/>
      <c r="F111" s="226"/>
      <c r="G111" s="226"/>
      <c r="H111" s="226"/>
    </row>
    <row r="112" spans="1:8" ht="16.5">
      <c r="A112" s="26"/>
      <c r="B112" s="22"/>
      <c r="C112" s="22"/>
      <c r="D112" s="22"/>
      <c r="E112" s="22"/>
      <c r="F112" s="22"/>
      <c r="G112" s="22"/>
      <c r="H112" s="22"/>
    </row>
    <row r="113" spans="1:8" ht="75.75" customHeight="1">
      <c r="A113" s="26"/>
      <c r="B113" s="231" t="s">
        <v>288</v>
      </c>
      <c r="C113" s="232"/>
      <c r="D113" s="232"/>
      <c r="E113" s="232"/>
      <c r="F113" s="232"/>
      <c r="G113" s="232"/>
      <c r="H113" s="232"/>
    </row>
    <row r="114" spans="1:8" s="27" customFormat="1" ht="16.5">
      <c r="A114" s="22"/>
      <c r="B114" s="22"/>
      <c r="C114" s="22"/>
      <c r="D114" s="22"/>
      <c r="E114" s="22"/>
      <c r="F114" s="22"/>
      <c r="G114" s="22"/>
      <c r="H114" s="22"/>
    </row>
    <row r="115" spans="1:8" s="27" customFormat="1" ht="16.5">
      <c r="A115" s="28" t="s">
        <v>116</v>
      </c>
      <c r="B115" s="28" t="s">
        <v>117</v>
      </c>
      <c r="C115" s="28"/>
      <c r="D115" s="28"/>
      <c r="E115" s="22"/>
      <c r="F115" s="22"/>
      <c r="G115" s="22"/>
      <c r="H115" s="22"/>
    </row>
    <row r="116" spans="1:8" ht="16.5">
      <c r="A116" s="22"/>
      <c r="B116" s="15"/>
      <c r="C116" s="15"/>
      <c r="D116" s="15"/>
      <c r="E116" s="15"/>
      <c r="F116" s="15"/>
      <c r="G116" s="15"/>
      <c r="H116" s="15"/>
    </row>
    <row r="117" spans="1:8" ht="42.75" customHeight="1">
      <c r="A117" s="22"/>
      <c r="B117" s="229" t="s">
        <v>205</v>
      </c>
      <c r="C117" s="229"/>
      <c r="D117" s="229"/>
      <c r="E117" s="229"/>
      <c r="F117" s="229"/>
      <c r="G117" s="229"/>
      <c r="H117" s="229"/>
    </row>
    <row r="118" spans="1:8" ht="16.5">
      <c r="A118" s="22"/>
      <c r="B118" s="15"/>
      <c r="C118" s="15"/>
      <c r="D118" s="15"/>
      <c r="E118" s="15"/>
      <c r="F118" s="15"/>
      <c r="G118" s="15"/>
      <c r="H118" s="15"/>
    </row>
    <row r="119" spans="1:8" ht="16.5">
      <c r="A119" s="22"/>
      <c r="B119" s="15"/>
      <c r="C119" s="15"/>
      <c r="D119" s="15"/>
      <c r="E119" s="15"/>
      <c r="F119" s="15"/>
      <c r="G119" s="15"/>
      <c r="H119" s="15"/>
    </row>
    <row r="120" spans="1:8" ht="16.5">
      <c r="A120" s="26" t="s">
        <v>74</v>
      </c>
      <c r="B120" s="13" t="s">
        <v>126</v>
      </c>
      <c r="C120" s="13"/>
      <c r="D120" s="13"/>
      <c r="E120" s="13"/>
      <c r="F120" s="13"/>
      <c r="G120" s="13"/>
      <c r="H120" s="13"/>
    </row>
    <row r="121" spans="1:8" ht="16.5">
      <c r="A121" s="26"/>
      <c r="B121" s="15"/>
      <c r="C121" s="15"/>
      <c r="D121" s="15"/>
      <c r="E121" s="15"/>
      <c r="F121" s="15"/>
      <c r="G121" s="15"/>
      <c r="H121" s="15"/>
    </row>
    <row r="122" spans="1:8" ht="29.25" customHeight="1">
      <c r="A122" s="26"/>
      <c r="B122" s="254" t="s">
        <v>181</v>
      </c>
      <c r="C122" s="254"/>
      <c r="D122" s="254"/>
      <c r="E122" s="254"/>
      <c r="F122" s="254"/>
      <c r="G122" s="254"/>
      <c r="H122" s="254"/>
    </row>
    <row r="123" spans="1:8" ht="16.5">
      <c r="A123" s="26"/>
      <c r="B123" s="13"/>
      <c r="C123" s="13"/>
      <c r="D123" s="13"/>
      <c r="E123" s="13"/>
      <c r="F123" s="15"/>
      <c r="G123" s="13"/>
      <c r="H123" s="15"/>
    </row>
    <row r="124" spans="1:8" ht="16.5">
      <c r="A124" s="26" t="s">
        <v>75</v>
      </c>
      <c r="B124" s="28" t="s">
        <v>34</v>
      </c>
      <c r="C124" s="13"/>
      <c r="D124" s="13"/>
      <c r="E124" s="13"/>
      <c r="F124" s="15"/>
      <c r="G124" s="66" t="s">
        <v>43</v>
      </c>
      <c r="H124" s="15"/>
    </row>
    <row r="125" spans="1:8" ht="16.5">
      <c r="A125" s="26"/>
      <c r="B125" s="22"/>
      <c r="C125" s="15"/>
      <c r="D125" s="15"/>
      <c r="E125" s="15"/>
      <c r="F125" s="66" t="s">
        <v>140</v>
      </c>
      <c r="G125" s="66" t="s">
        <v>41</v>
      </c>
      <c r="H125" s="15"/>
    </row>
    <row r="126" spans="1:8" ht="16.5">
      <c r="A126" s="26"/>
      <c r="B126" s="22"/>
      <c r="C126" s="15"/>
      <c r="D126" s="15"/>
      <c r="E126" s="15"/>
      <c r="F126" s="66" t="s">
        <v>42</v>
      </c>
      <c r="G126" s="66" t="s">
        <v>44</v>
      </c>
      <c r="H126" s="15"/>
    </row>
    <row r="127" spans="1:8" ht="16.5">
      <c r="A127" s="26"/>
      <c r="B127" s="22"/>
      <c r="C127" s="15"/>
      <c r="D127" s="15"/>
      <c r="E127" s="15"/>
      <c r="F127" s="67">
        <v>40543</v>
      </c>
      <c r="G127" s="67">
        <v>40543</v>
      </c>
      <c r="H127" s="15"/>
    </row>
    <row r="128" spans="1:8" ht="16.5">
      <c r="A128" s="26"/>
      <c r="B128" s="22"/>
      <c r="C128" s="15"/>
      <c r="D128" s="15"/>
      <c r="E128" s="15"/>
      <c r="F128" s="66" t="s">
        <v>27</v>
      </c>
      <c r="G128" s="66" t="s">
        <v>27</v>
      </c>
      <c r="H128" s="15"/>
    </row>
    <row r="129" spans="1:8" ht="16.5">
      <c r="A129" s="26"/>
      <c r="B129" s="22" t="s">
        <v>98</v>
      </c>
      <c r="C129" s="15"/>
      <c r="D129" s="15"/>
      <c r="E129" s="15"/>
      <c r="F129" s="29"/>
      <c r="G129" s="29"/>
      <c r="H129" s="15"/>
    </row>
    <row r="130" spans="1:8" ht="16.5">
      <c r="A130" s="26"/>
      <c r="B130" s="49" t="s">
        <v>170</v>
      </c>
      <c r="C130" s="30"/>
      <c r="D130" s="30"/>
      <c r="E130" s="15"/>
      <c r="F130" s="76">
        <v>-37</v>
      </c>
      <c r="G130" s="76">
        <v>-37</v>
      </c>
      <c r="H130" s="15"/>
    </row>
    <row r="131" spans="1:8" ht="16.5">
      <c r="A131" s="26"/>
      <c r="B131" s="22" t="s">
        <v>161</v>
      </c>
      <c r="C131" s="15"/>
      <c r="D131" s="15"/>
      <c r="E131" s="15"/>
      <c r="F131" s="77">
        <v>4414</v>
      </c>
      <c r="G131" s="77">
        <v>4414</v>
      </c>
      <c r="H131" s="15"/>
    </row>
    <row r="132" spans="1:8" ht="18.75" customHeight="1" thickBot="1">
      <c r="A132" s="26"/>
      <c r="B132" s="22"/>
      <c r="C132" s="15"/>
      <c r="D132" s="15"/>
      <c r="E132" s="15"/>
      <c r="F132" s="69">
        <f>SUM(F130:F131)</f>
        <v>4377</v>
      </c>
      <c r="G132" s="69">
        <f>SUM(G130:G131)</f>
        <v>4377</v>
      </c>
      <c r="H132" s="18"/>
    </row>
    <row r="133" spans="1:8" ht="18.75" customHeight="1" thickTop="1">
      <c r="A133" s="26"/>
      <c r="B133" s="22"/>
      <c r="C133" s="22"/>
      <c r="D133" s="22"/>
      <c r="E133" s="22"/>
      <c r="F133" s="23"/>
      <c r="G133" s="20"/>
      <c r="H133" s="21"/>
    </row>
    <row r="134" spans="1:8" ht="18.75" customHeight="1">
      <c r="A134" s="26" t="s">
        <v>76</v>
      </c>
      <c r="B134" s="28" t="s">
        <v>292</v>
      </c>
      <c r="C134" s="22"/>
      <c r="D134" s="22"/>
      <c r="E134" s="22"/>
      <c r="F134" s="210" t="s">
        <v>293</v>
      </c>
      <c r="G134" s="211" t="s">
        <v>293</v>
      </c>
      <c r="H134" s="21"/>
    </row>
    <row r="135" spans="1:8" ht="18.75" customHeight="1">
      <c r="A135" s="26"/>
      <c r="B135" s="212" t="s">
        <v>27</v>
      </c>
      <c r="C135" s="213"/>
      <c r="D135" s="213"/>
      <c r="E135" s="213"/>
      <c r="F135" s="214">
        <v>40543</v>
      </c>
      <c r="G135" s="215" t="s">
        <v>298</v>
      </c>
      <c r="H135" s="21"/>
    </row>
    <row r="136" spans="1:8" ht="9" customHeight="1">
      <c r="A136" s="26"/>
      <c r="B136" s="22"/>
      <c r="C136" s="22"/>
      <c r="D136" s="22"/>
      <c r="E136" s="22"/>
      <c r="F136" s="23"/>
      <c r="G136" s="20"/>
      <c r="H136" s="21"/>
    </row>
    <row r="137" spans="1:8" ht="18.75" customHeight="1">
      <c r="A137" s="26"/>
      <c r="B137" s="22" t="s">
        <v>294</v>
      </c>
      <c r="C137" s="22"/>
      <c r="D137" s="22"/>
      <c r="E137" s="22"/>
      <c r="F137" s="23">
        <f>F142-F140-F138</f>
        <v>-22659</v>
      </c>
      <c r="G137" s="224">
        <v>-11381</v>
      </c>
      <c r="H137" s="21"/>
    </row>
    <row r="138" spans="1:8" ht="18.75" customHeight="1">
      <c r="A138" s="26"/>
      <c r="B138" s="213" t="s">
        <v>295</v>
      </c>
      <c r="C138" s="213"/>
      <c r="D138" s="213"/>
      <c r="E138" s="213"/>
      <c r="F138" s="217">
        <f>4414+8</f>
        <v>4422</v>
      </c>
      <c r="G138" s="218">
        <f>4414+42</f>
        <v>4456</v>
      </c>
      <c r="H138" s="21"/>
    </row>
    <row r="139" spans="1:8" ht="8.25" customHeight="1">
      <c r="A139" s="26"/>
      <c r="B139" s="73"/>
      <c r="C139" s="73"/>
      <c r="D139" s="73"/>
      <c r="E139" s="73"/>
      <c r="F139" s="23"/>
      <c r="G139" s="216"/>
      <c r="H139" s="21"/>
    </row>
    <row r="140" spans="1:8" ht="18.75" customHeight="1">
      <c r="A140" s="26"/>
      <c r="B140" s="73" t="s">
        <v>296</v>
      </c>
      <c r="C140" s="73"/>
      <c r="D140" s="73"/>
      <c r="E140" s="73"/>
      <c r="F140" s="23">
        <v>-14762</v>
      </c>
      <c r="G140" s="224">
        <v>-14763</v>
      </c>
      <c r="H140" s="21"/>
    </row>
    <row r="141" spans="1:8" ht="9" customHeight="1">
      <c r="A141" s="26"/>
      <c r="B141" s="73"/>
      <c r="C141" s="73"/>
      <c r="D141" s="73"/>
      <c r="E141" s="73"/>
      <c r="F141" s="23"/>
      <c r="G141" s="216"/>
      <c r="H141" s="21"/>
    </row>
    <row r="142" spans="1:8" ht="18.75" customHeight="1" thickBot="1">
      <c r="A142" s="26"/>
      <c r="B142" s="219" t="s">
        <v>297</v>
      </c>
      <c r="C142" s="219"/>
      <c r="D142" s="219"/>
      <c r="E142" s="220"/>
      <c r="F142" s="221">
        <v>-32999</v>
      </c>
      <c r="G142" s="225">
        <v>-30600</v>
      </c>
      <c r="H142" s="21"/>
    </row>
    <row r="143" spans="1:8" ht="18.75" customHeight="1" thickTop="1">
      <c r="A143" s="26"/>
      <c r="B143" s="22"/>
      <c r="C143" s="22"/>
      <c r="D143" s="22"/>
      <c r="E143" s="22"/>
      <c r="F143" s="23"/>
      <c r="G143" s="20"/>
      <c r="H143" s="21"/>
    </row>
    <row r="144" spans="1:8" ht="16.5">
      <c r="A144" s="26" t="s">
        <v>77</v>
      </c>
      <c r="B144" s="28" t="s">
        <v>103</v>
      </c>
      <c r="C144" s="13"/>
      <c r="D144" s="13"/>
      <c r="E144" s="13"/>
      <c r="F144" s="15"/>
      <c r="G144" s="15"/>
      <c r="H144" s="15"/>
    </row>
    <row r="145" spans="1:8" ht="16.5">
      <c r="A145" s="26"/>
      <c r="B145" s="28"/>
      <c r="C145" s="13"/>
      <c r="D145" s="13"/>
      <c r="E145" s="13"/>
      <c r="F145" s="15"/>
      <c r="G145" s="15"/>
      <c r="H145" s="15"/>
    </row>
    <row r="146" spans="1:8" ht="16.5">
      <c r="A146" s="26"/>
      <c r="B146" s="261" t="s">
        <v>303</v>
      </c>
      <c r="C146" s="261"/>
      <c r="D146" s="261"/>
      <c r="E146" s="261"/>
      <c r="F146" s="261"/>
      <c r="G146" s="261"/>
      <c r="H146" s="261"/>
    </row>
    <row r="147" spans="1:8" ht="16.5">
      <c r="A147" s="50"/>
      <c r="B147" s="22"/>
      <c r="C147" s="15"/>
      <c r="D147" s="15"/>
      <c r="E147" s="15"/>
      <c r="F147" s="15"/>
      <c r="G147" s="15"/>
      <c r="H147" s="15"/>
    </row>
    <row r="148" spans="1:8" ht="16.5">
      <c r="A148" s="26" t="s">
        <v>226</v>
      </c>
      <c r="B148" s="28" t="s">
        <v>35</v>
      </c>
      <c r="C148" s="13"/>
      <c r="D148" s="13"/>
      <c r="E148" s="13"/>
      <c r="F148" s="15"/>
      <c r="G148" s="15"/>
      <c r="H148" s="15"/>
    </row>
    <row r="149" spans="1:8" ht="16.5">
      <c r="A149" s="26"/>
      <c r="B149" s="28"/>
      <c r="C149" s="13"/>
      <c r="D149" s="13"/>
      <c r="E149" s="13"/>
      <c r="F149" s="15"/>
      <c r="G149" s="15"/>
      <c r="H149" s="15"/>
    </row>
    <row r="150" spans="1:8" ht="16.5">
      <c r="A150" s="26"/>
      <c r="B150" s="22" t="s">
        <v>20</v>
      </c>
      <c r="C150" s="15"/>
      <c r="D150" s="15"/>
      <c r="E150" s="15"/>
      <c r="F150" s="15"/>
      <c r="G150" s="15"/>
      <c r="H150" s="15"/>
    </row>
    <row r="151" spans="1:8" ht="16.5">
      <c r="A151" s="26"/>
      <c r="B151" s="22"/>
      <c r="C151" s="15"/>
      <c r="D151" s="15"/>
      <c r="E151" s="15"/>
      <c r="F151" s="15"/>
      <c r="G151" s="15"/>
      <c r="H151" s="15"/>
    </row>
    <row r="152" spans="1:8" ht="16.5">
      <c r="A152" s="26" t="s">
        <v>78</v>
      </c>
      <c r="B152" s="28" t="s">
        <v>266</v>
      </c>
      <c r="C152" s="15"/>
      <c r="D152" s="15"/>
      <c r="E152" s="15"/>
      <c r="F152" s="15"/>
      <c r="G152" s="15"/>
      <c r="H152" s="15"/>
    </row>
    <row r="153" spans="1:8" ht="16.5">
      <c r="A153" s="26"/>
      <c r="B153" s="255" t="s">
        <v>282</v>
      </c>
      <c r="C153" s="255"/>
      <c r="D153" s="255"/>
      <c r="E153" s="255"/>
      <c r="F153" s="255"/>
      <c r="G153" s="255"/>
      <c r="H153" s="255"/>
    </row>
    <row r="154" spans="1:8" ht="16.5">
      <c r="A154" s="26"/>
      <c r="B154" s="255"/>
      <c r="C154" s="255"/>
      <c r="D154" s="255"/>
      <c r="E154" s="255"/>
      <c r="F154" s="255"/>
      <c r="G154" s="255"/>
      <c r="H154" s="255"/>
    </row>
    <row r="155" spans="1:8" ht="16.5">
      <c r="A155" s="26"/>
      <c r="B155" s="255"/>
      <c r="C155" s="255"/>
      <c r="D155" s="255"/>
      <c r="E155" s="255"/>
      <c r="F155" s="255"/>
      <c r="G155" s="255"/>
      <c r="H155" s="255"/>
    </row>
    <row r="156" spans="1:8" ht="16.5">
      <c r="A156" s="26"/>
      <c r="B156" s="255"/>
      <c r="C156" s="255"/>
      <c r="D156" s="255"/>
      <c r="E156" s="255"/>
      <c r="F156" s="255"/>
      <c r="G156" s="255"/>
      <c r="H156" s="255"/>
    </row>
    <row r="157" spans="1:8" ht="16.5">
      <c r="A157" s="26"/>
      <c r="B157" s="255"/>
      <c r="C157" s="255"/>
      <c r="D157" s="255"/>
      <c r="E157" s="255"/>
      <c r="F157" s="255"/>
      <c r="G157" s="255"/>
      <c r="H157" s="255"/>
    </row>
    <row r="158" spans="1:8" ht="16.5">
      <c r="A158" s="26" t="s">
        <v>79</v>
      </c>
      <c r="B158" s="28" t="s">
        <v>38</v>
      </c>
      <c r="C158" s="13"/>
      <c r="D158" s="13"/>
      <c r="E158" s="15"/>
      <c r="F158" s="15"/>
      <c r="G158" s="15"/>
      <c r="H158" s="15"/>
    </row>
    <row r="159" spans="1:8" ht="16.5">
      <c r="A159" s="26"/>
      <c r="B159" s="28"/>
      <c r="C159" s="13"/>
      <c r="D159" s="13"/>
      <c r="E159" s="15"/>
      <c r="F159" s="15"/>
      <c r="G159" s="15"/>
      <c r="H159" s="15"/>
    </row>
    <row r="160" spans="1:8" ht="16.5">
      <c r="A160" s="12"/>
      <c r="B160" s="17" t="s">
        <v>283</v>
      </c>
      <c r="C160" s="15"/>
      <c r="D160" s="15"/>
      <c r="E160" s="15"/>
      <c r="F160" s="15"/>
      <c r="G160" s="15"/>
      <c r="H160" s="15"/>
    </row>
    <row r="161" spans="1:8" ht="16.5">
      <c r="A161" s="15"/>
      <c r="B161" s="15"/>
      <c r="C161" s="15"/>
      <c r="D161" s="15"/>
      <c r="E161" s="15"/>
      <c r="F161" s="15"/>
      <c r="G161" s="66" t="s">
        <v>27</v>
      </c>
      <c r="H161" s="15"/>
    </row>
    <row r="162" spans="1:8" ht="16.5">
      <c r="A162" s="12"/>
      <c r="B162" s="15" t="s">
        <v>102</v>
      </c>
      <c r="C162" s="15"/>
      <c r="D162" s="15"/>
      <c r="E162" s="15"/>
      <c r="F162" s="15"/>
      <c r="G162" s="93"/>
      <c r="H162" s="15"/>
    </row>
    <row r="163" spans="1:8" ht="16.5">
      <c r="A163" s="12"/>
      <c r="B163" s="15" t="s">
        <v>99</v>
      </c>
      <c r="C163" s="15"/>
      <c r="D163" s="15"/>
      <c r="E163" s="15"/>
      <c r="F163" s="15"/>
      <c r="G163" s="160">
        <v>35000</v>
      </c>
      <c r="H163" s="15"/>
    </row>
    <row r="164" spans="1:8" ht="16.5">
      <c r="A164" s="12"/>
      <c r="B164" s="15" t="s">
        <v>100</v>
      </c>
      <c r="C164" s="15"/>
      <c r="D164" s="15"/>
      <c r="E164" s="15"/>
      <c r="F164" s="15"/>
      <c r="G164" s="161">
        <v>5977</v>
      </c>
      <c r="H164" s="15"/>
    </row>
    <row r="165" spans="1:8" ht="16.5">
      <c r="A165" s="12"/>
      <c r="B165" s="15"/>
      <c r="C165" s="15"/>
      <c r="D165" s="15"/>
      <c r="E165" s="15"/>
      <c r="F165" s="15"/>
      <c r="G165" s="162">
        <f>SUM(G163:G164)</f>
        <v>40977</v>
      </c>
      <c r="H165" s="15"/>
    </row>
    <row r="166" spans="1:8" ht="16.5">
      <c r="A166" s="12"/>
      <c r="B166" s="15" t="s">
        <v>101</v>
      </c>
      <c r="C166" s="15"/>
      <c r="D166" s="15"/>
      <c r="E166" s="15"/>
      <c r="F166" s="15"/>
      <c r="G166" s="29"/>
      <c r="H166" s="15"/>
    </row>
    <row r="167" spans="1:8" ht="16.5">
      <c r="A167" s="12"/>
      <c r="B167" s="15" t="s">
        <v>99</v>
      </c>
      <c r="C167" s="15"/>
      <c r="D167" s="15"/>
      <c r="E167" s="15"/>
      <c r="F167" s="15"/>
      <c r="G167" s="163">
        <v>0</v>
      </c>
      <c r="H167" s="15"/>
    </row>
    <row r="168" spans="1:8" ht="16.5">
      <c r="A168" s="12"/>
      <c r="B168" s="15" t="s">
        <v>100</v>
      </c>
      <c r="C168" s="15"/>
      <c r="D168" s="15"/>
      <c r="E168" s="15"/>
      <c r="F168" s="15"/>
      <c r="G168" s="161">
        <v>15353</v>
      </c>
      <c r="H168" s="15"/>
    </row>
    <row r="169" spans="1:8" ht="16.5">
      <c r="A169" s="12"/>
      <c r="B169" s="15"/>
      <c r="C169" s="15"/>
      <c r="D169" s="15"/>
      <c r="E169" s="15"/>
      <c r="F169" s="15"/>
      <c r="G169" s="29">
        <f>SUM(G167:G168)</f>
        <v>15353</v>
      </c>
      <c r="H169" s="15"/>
    </row>
    <row r="170" spans="1:8" ht="16.5">
      <c r="A170" s="12"/>
      <c r="B170" s="15"/>
      <c r="C170" s="15"/>
      <c r="D170" s="15"/>
      <c r="E170" s="15"/>
      <c r="F170" s="15"/>
      <c r="G170" s="29"/>
      <c r="H170" s="15"/>
    </row>
    <row r="171" spans="1:8" ht="17.25" thickBot="1">
      <c r="A171" s="12"/>
      <c r="B171" s="15" t="s">
        <v>91</v>
      </c>
      <c r="C171" s="15"/>
      <c r="D171" s="15"/>
      <c r="E171" s="13"/>
      <c r="F171" s="15"/>
      <c r="G171" s="69">
        <f>G165+G169</f>
        <v>56330</v>
      </c>
      <c r="H171" s="15"/>
    </row>
    <row r="172" spans="1:8" ht="17.25" thickTop="1">
      <c r="A172" s="12"/>
      <c r="B172" s="15"/>
      <c r="C172" s="15"/>
      <c r="D172" s="15"/>
      <c r="E172" s="13"/>
      <c r="F172" s="15"/>
      <c r="G172" s="32"/>
      <c r="H172" s="15"/>
    </row>
    <row r="173" spans="1:8" ht="16.5">
      <c r="A173" s="12"/>
      <c r="B173" s="15" t="s">
        <v>148</v>
      </c>
      <c r="C173" s="15"/>
      <c r="D173" s="15"/>
      <c r="E173" s="13"/>
      <c r="F173" s="15"/>
      <c r="G173" s="32"/>
      <c r="H173" s="15"/>
    </row>
    <row r="174" spans="1:8" ht="16.5">
      <c r="A174" s="12"/>
      <c r="B174" s="15"/>
      <c r="C174" s="15"/>
      <c r="D174" s="15"/>
      <c r="E174" s="13"/>
      <c r="F174" s="15"/>
      <c r="G174" s="19"/>
      <c r="H174" s="15"/>
    </row>
    <row r="175" spans="1:8" ht="16.5">
      <c r="A175" s="12" t="s">
        <v>80</v>
      </c>
      <c r="B175" s="13" t="s">
        <v>39</v>
      </c>
      <c r="C175" s="13"/>
      <c r="D175" s="13"/>
      <c r="E175" s="15"/>
      <c r="F175" s="15"/>
      <c r="G175" s="15"/>
      <c r="H175" s="15"/>
    </row>
    <row r="176" spans="1:8" ht="12.75" customHeight="1">
      <c r="A176" s="12"/>
      <c r="B176" s="15"/>
      <c r="C176" s="15"/>
      <c r="D176" s="15"/>
      <c r="E176" s="15"/>
      <c r="F176" s="15"/>
      <c r="G176" s="15"/>
      <c r="H176" s="15"/>
    </row>
    <row r="177" spans="1:8" ht="16.5">
      <c r="A177" s="12"/>
      <c r="B177" s="15" t="s">
        <v>89</v>
      </c>
      <c r="C177" s="15"/>
      <c r="D177" s="15"/>
      <c r="E177" s="13"/>
      <c r="F177" s="15"/>
      <c r="G177" s="15"/>
      <c r="H177" s="15"/>
    </row>
    <row r="178" spans="1:8" ht="15.75" customHeight="1">
      <c r="A178" s="12"/>
      <c r="B178" s="15"/>
      <c r="C178" s="15"/>
      <c r="D178" s="15"/>
      <c r="E178" s="15"/>
      <c r="F178" s="15"/>
      <c r="G178" s="15"/>
      <c r="H178" s="15"/>
    </row>
    <row r="179" spans="1:8" ht="16.5">
      <c r="A179" s="12" t="s">
        <v>81</v>
      </c>
      <c r="B179" s="13" t="s">
        <v>40</v>
      </c>
      <c r="C179" s="13"/>
      <c r="D179" s="13"/>
      <c r="E179" s="15"/>
      <c r="F179" s="15"/>
      <c r="G179" s="15"/>
      <c r="H179" s="15"/>
    </row>
    <row r="180" spans="1:8" ht="10.5" customHeight="1">
      <c r="A180" s="26"/>
      <c r="B180" s="22"/>
      <c r="C180" s="15"/>
      <c r="D180" s="15"/>
      <c r="E180" s="15"/>
      <c r="F180" s="15"/>
      <c r="G180" s="15"/>
      <c r="H180" s="15"/>
    </row>
    <row r="181" spans="1:8" ht="16.5">
      <c r="A181" s="26"/>
      <c r="B181" s="186" t="s">
        <v>284</v>
      </c>
      <c r="C181" s="15"/>
      <c r="D181" s="15"/>
      <c r="E181" s="15"/>
      <c r="F181" s="15"/>
      <c r="G181" s="15"/>
      <c r="H181" s="15"/>
    </row>
    <row r="182" spans="1:8" ht="16.5">
      <c r="A182" s="26"/>
      <c r="B182" s="186" t="s">
        <v>264</v>
      </c>
      <c r="C182" s="15"/>
      <c r="D182" s="15"/>
      <c r="E182" s="15"/>
      <c r="F182" s="15"/>
      <c r="G182" s="15"/>
      <c r="H182" s="15"/>
    </row>
    <row r="183" spans="1:8" ht="92.25" customHeight="1">
      <c r="A183" s="26"/>
      <c r="B183" s="229" t="s">
        <v>263</v>
      </c>
      <c r="C183" s="226"/>
      <c r="D183" s="226"/>
      <c r="E183" s="226"/>
      <c r="F183" s="226"/>
      <c r="G183" s="226"/>
      <c r="H183" s="226"/>
    </row>
    <row r="184" spans="1:8" ht="10.5" customHeight="1">
      <c r="A184" s="26"/>
      <c r="B184" s="191"/>
      <c r="C184" s="192"/>
      <c r="D184" s="192"/>
      <c r="E184" s="192"/>
      <c r="F184" s="192"/>
      <c r="G184" s="192"/>
      <c r="H184" s="192"/>
    </row>
    <row r="185" spans="1:8" ht="11.25" customHeight="1">
      <c r="A185" s="26"/>
      <c r="B185" s="230" t="s">
        <v>285</v>
      </c>
      <c r="C185" s="230"/>
      <c r="D185" s="230"/>
      <c r="E185" s="230"/>
      <c r="F185" s="230"/>
      <c r="G185" s="230"/>
      <c r="H185" s="230"/>
    </row>
    <row r="186" spans="1:8" ht="16.5" customHeight="1">
      <c r="A186" s="26"/>
      <c r="B186" s="230"/>
      <c r="C186" s="230"/>
      <c r="D186" s="230"/>
      <c r="E186" s="230"/>
      <c r="F186" s="230"/>
      <c r="G186" s="230"/>
      <c r="H186" s="230"/>
    </row>
    <row r="187" spans="1:8" ht="49.5" customHeight="1">
      <c r="A187" s="26"/>
      <c r="B187" s="230"/>
      <c r="C187" s="230"/>
      <c r="D187" s="230"/>
      <c r="E187" s="230"/>
      <c r="F187" s="230"/>
      <c r="G187" s="230"/>
      <c r="H187" s="230"/>
    </row>
    <row r="188" spans="1:8" ht="12.75" customHeight="1">
      <c r="A188" s="26"/>
      <c r="B188" s="193"/>
      <c r="C188" s="193"/>
      <c r="D188" s="193"/>
      <c r="E188" s="193"/>
      <c r="F188" s="193"/>
      <c r="G188" s="193"/>
      <c r="H188" s="193"/>
    </row>
    <row r="189" spans="1:8" ht="16.5" customHeight="1">
      <c r="A189" s="26"/>
      <c r="B189" s="186" t="s">
        <v>265</v>
      </c>
      <c r="C189" s="222"/>
      <c r="D189" s="222"/>
      <c r="E189" s="222"/>
      <c r="F189" s="222"/>
      <c r="G189" s="222"/>
      <c r="H189" s="222"/>
    </row>
    <row r="190" spans="1:8" ht="16.5" customHeight="1">
      <c r="A190" s="12"/>
      <c r="B190" s="228" t="s">
        <v>286</v>
      </c>
      <c r="C190" s="228"/>
      <c r="D190" s="228"/>
      <c r="E190" s="228"/>
      <c r="F190" s="228"/>
      <c r="G190" s="228"/>
      <c r="H190" s="228"/>
    </row>
    <row r="191" spans="1:8" ht="16.5">
      <c r="A191" s="12"/>
      <c r="B191" s="228"/>
      <c r="C191" s="228"/>
      <c r="D191" s="228"/>
      <c r="E191" s="228"/>
      <c r="F191" s="228"/>
      <c r="G191" s="228"/>
      <c r="H191" s="228"/>
    </row>
    <row r="192" spans="1:8" ht="16.5">
      <c r="A192" s="12"/>
      <c r="B192" s="228"/>
      <c r="C192" s="228"/>
      <c r="D192" s="228"/>
      <c r="E192" s="228"/>
      <c r="F192" s="228"/>
      <c r="G192" s="228"/>
      <c r="H192" s="228"/>
    </row>
    <row r="193" spans="1:8" ht="16.5">
      <c r="A193" s="12"/>
      <c r="B193" s="228"/>
      <c r="C193" s="228"/>
      <c r="D193" s="228"/>
      <c r="E193" s="228"/>
      <c r="F193" s="228"/>
      <c r="G193" s="228"/>
      <c r="H193" s="228"/>
    </row>
    <row r="194" spans="1:8" ht="16.5">
      <c r="A194" s="12"/>
      <c r="B194" s="15"/>
      <c r="C194" s="15"/>
      <c r="D194" s="15"/>
      <c r="E194" s="15"/>
      <c r="F194" s="15"/>
      <c r="G194" s="15"/>
      <c r="H194" s="15"/>
    </row>
    <row r="195" spans="1:8" ht="16.5">
      <c r="A195" s="12"/>
      <c r="B195" s="186" t="s">
        <v>287</v>
      </c>
      <c r="C195" s="15"/>
      <c r="D195" s="15"/>
      <c r="E195" s="15"/>
      <c r="F195" s="15"/>
      <c r="G195" s="15"/>
      <c r="H195" s="15"/>
    </row>
    <row r="196" spans="1:8" ht="16.5">
      <c r="A196" s="12"/>
      <c r="B196" s="227" t="s">
        <v>289</v>
      </c>
      <c r="C196" s="227"/>
      <c r="D196" s="227"/>
      <c r="E196" s="227"/>
      <c r="F196" s="227"/>
      <c r="G196" s="227"/>
      <c r="H196" s="227"/>
    </row>
    <row r="197" spans="1:8" ht="39.75" customHeight="1">
      <c r="A197" s="12"/>
      <c r="B197" s="227"/>
      <c r="C197" s="227"/>
      <c r="D197" s="227"/>
      <c r="E197" s="227"/>
      <c r="F197" s="227"/>
      <c r="G197" s="227"/>
      <c r="H197" s="227"/>
    </row>
    <row r="198" spans="1:8" ht="16.5">
      <c r="A198" s="12"/>
      <c r="B198" s="15"/>
      <c r="C198" s="15"/>
      <c r="D198" s="15"/>
      <c r="E198" s="15"/>
      <c r="F198" s="15"/>
      <c r="G198" s="15"/>
      <c r="H198" s="15"/>
    </row>
    <row r="199" spans="1:8" s="27" customFormat="1" ht="16.5">
      <c r="A199" s="26" t="s">
        <v>82</v>
      </c>
      <c r="B199" s="28" t="s">
        <v>158</v>
      </c>
      <c r="C199" s="28"/>
      <c r="D199" s="28"/>
      <c r="E199" s="28"/>
      <c r="F199" s="22"/>
      <c r="G199" s="22"/>
      <c r="H199" s="22"/>
    </row>
    <row r="200" spans="1:8" ht="16.5">
      <c r="A200" s="12"/>
      <c r="B200" s="15"/>
      <c r="C200" s="15"/>
      <c r="D200" s="15"/>
      <c r="E200" s="15"/>
      <c r="F200" s="15"/>
      <c r="G200" s="15"/>
      <c r="H200" s="15"/>
    </row>
    <row r="201" spans="1:8" ht="16.5" customHeight="1">
      <c r="A201" s="12"/>
      <c r="B201" s="81" t="s">
        <v>179</v>
      </c>
      <c r="C201" s="113"/>
      <c r="D201" s="113"/>
      <c r="E201" s="113"/>
      <c r="F201" s="113"/>
      <c r="G201" s="113"/>
      <c r="H201" s="113"/>
    </row>
    <row r="202" spans="1:8" ht="16.5">
      <c r="A202" s="12"/>
      <c r="B202" s="81"/>
      <c r="C202" s="81"/>
      <c r="D202" s="81"/>
      <c r="E202" s="81"/>
      <c r="F202" s="81"/>
      <c r="G202" s="15"/>
      <c r="H202" s="15"/>
    </row>
    <row r="203" spans="1:8" ht="16.5">
      <c r="A203" s="12" t="s">
        <v>304</v>
      </c>
      <c r="B203" s="13" t="s">
        <v>83</v>
      </c>
      <c r="C203" s="13"/>
      <c r="D203" s="13"/>
      <c r="E203" s="13"/>
      <c r="F203" s="15"/>
      <c r="G203" s="15"/>
      <c r="H203" s="15"/>
    </row>
    <row r="204" spans="1:7" ht="16.5">
      <c r="A204" s="17"/>
      <c r="B204" s="15"/>
      <c r="C204" s="15"/>
      <c r="D204" s="15"/>
      <c r="E204" s="15"/>
      <c r="F204" s="15"/>
      <c r="G204" s="66" t="s">
        <v>43</v>
      </c>
    </row>
    <row r="205" spans="1:7" ht="16.5">
      <c r="A205" s="12"/>
      <c r="B205" s="13"/>
      <c r="C205" s="13"/>
      <c r="D205" s="13"/>
      <c r="E205" s="15"/>
      <c r="F205" s="66" t="s">
        <v>41</v>
      </c>
      <c r="G205" s="66" t="s">
        <v>41</v>
      </c>
    </row>
    <row r="206" spans="1:7" ht="16.5">
      <c r="A206" s="12"/>
      <c r="B206" s="13"/>
      <c r="C206" s="13"/>
      <c r="D206" s="13"/>
      <c r="E206" s="13"/>
      <c r="F206" s="66" t="s">
        <v>42</v>
      </c>
      <c r="G206" s="66" t="s">
        <v>44</v>
      </c>
    </row>
    <row r="207" spans="1:7" ht="16.5">
      <c r="A207" s="12"/>
      <c r="B207" s="13"/>
      <c r="C207" s="13"/>
      <c r="D207" s="13"/>
      <c r="E207" s="15"/>
      <c r="F207" s="67">
        <v>40543</v>
      </c>
      <c r="G207" s="67">
        <v>40543</v>
      </c>
    </row>
    <row r="208" spans="1:7" ht="16.5">
      <c r="A208" s="12"/>
      <c r="B208" s="15"/>
      <c r="C208" s="15"/>
      <c r="D208" s="15"/>
      <c r="E208" s="15"/>
      <c r="F208" s="15"/>
      <c r="G208" s="15"/>
    </row>
    <row r="209" spans="1:7" ht="16.5">
      <c r="A209" s="12"/>
      <c r="B209" s="15"/>
      <c r="C209" s="15"/>
      <c r="D209" s="15"/>
      <c r="E209" s="15"/>
      <c r="F209" s="15"/>
      <c r="G209" s="15"/>
    </row>
    <row r="210" spans="1:7" ht="17.25" thickBot="1">
      <c r="A210" s="17"/>
      <c r="B210" s="15" t="s">
        <v>0</v>
      </c>
      <c r="C210" s="15"/>
      <c r="D210" s="15"/>
      <c r="E210" s="15"/>
      <c r="F210" s="70">
        <f>PL!C37</f>
        <v>-2395</v>
      </c>
      <c r="G210" s="71">
        <f>PL!G37</f>
        <v>-4094</v>
      </c>
    </row>
    <row r="211" spans="1:7" ht="17.25" thickTop="1">
      <c r="A211" s="17"/>
      <c r="B211" s="15"/>
      <c r="C211" s="15"/>
      <c r="D211" s="15"/>
      <c r="E211" s="15"/>
      <c r="F211" s="21"/>
      <c r="G211" s="32"/>
    </row>
    <row r="212" spans="1:7" ht="17.25" thickBot="1">
      <c r="A212" s="17"/>
      <c r="B212" s="15" t="s">
        <v>113</v>
      </c>
      <c r="C212" s="15"/>
      <c r="D212" s="15"/>
      <c r="E212" s="15"/>
      <c r="F212" s="24">
        <v>200000</v>
      </c>
      <c r="G212" s="64">
        <v>200000</v>
      </c>
    </row>
    <row r="213" spans="1:7" ht="15" customHeight="1" thickTop="1">
      <c r="A213" s="15"/>
      <c r="B213" s="15"/>
      <c r="C213" s="15"/>
      <c r="D213" s="15"/>
      <c r="E213" s="15"/>
      <c r="F213" s="15"/>
      <c r="G213" s="63"/>
    </row>
    <row r="214" spans="1:7" ht="17.25" thickBot="1">
      <c r="A214" s="15"/>
      <c r="B214" s="15" t="s">
        <v>84</v>
      </c>
      <c r="C214" s="15"/>
      <c r="D214" s="15"/>
      <c r="E214" s="15"/>
      <c r="F214" s="72">
        <f>F210/F212*100</f>
        <v>-1.1975</v>
      </c>
      <c r="G214" s="223">
        <f>G210/G212*100</f>
        <v>-2.0469999999999997</v>
      </c>
    </row>
    <row r="215" spans="1:8" ht="17.25" thickTop="1">
      <c r="A215" s="15"/>
      <c r="B215" s="15"/>
      <c r="C215" s="15"/>
      <c r="D215" s="15"/>
      <c r="E215" s="15"/>
      <c r="F215" s="27"/>
      <c r="G215" s="27"/>
      <c r="H215" s="15"/>
    </row>
    <row r="216" spans="1:8" ht="20.25" customHeight="1" thickBot="1">
      <c r="A216" s="13"/>
      <c r="B216" s="65" t="s">
        <v>131</v>
      </c>
      <c r="C216" s="114"/>
      <c r="D216" s="114"/>
      <c r="E216" s="114"/>
      <c r="F216" s="94">
        <f>F214</f>
        <v>-1.1975</v>
      </c>
      <c r="G216" s="94">
        <f>G214</f>
        <v>-2.0469999999999997</v>
      </c>
      <c r="H216" s="114"/>
    </row>
    <row r="217" spans="1:8" ht="17.25" thickTop="1">
      <c r="A217" s="13"/>
      <c r="B217" s="18"/>
      <c r="C217" s="18"/>
      <c r="D217" s="18"/>
      <c r="E217" s="18"/>
      <c r="F217" s="73"/>
      <c r="G217" s="73"/>
      <c r="H217" s="18"/>
    </row>
    <row r="218" spans="2:8" ht="14.25" customHeight="1">
      <c r="B218" s="18"/>
      <c r="C218" s="18"/>
      <c r="D218" s="18"/>
      <c r="E218" s="18"/>
      <c r="F218" s="18"/>
      <c r="G218" s="18"/>
      <c r="H218" s="18"/>
    </row>
    <row r="219" spans="1:8" ht="16.5">
      <c r="A219" s="15" t="s">
        <v>145</v>
      </c>
      <c r="B219" s="18"/>
      <c r="C219" s="59"/>
      <c r="D219" s="59"/>
      <c r="E219" s="59"/>
      <c r="F219" s="59"/>
      <c r="G219" s="59"/>
      <c r="H219" s="59"/>
    </row>
    <row r="220" spans="1:8" ht="16.5">
      <c r="A220" s="15"/>
      <c r="B220" s="18"/>
      <c r="C220" s="59"/>
      <c r="D220" s="59"/>
      <c r="E220" s="59"/>
      <c r="F220" s="59"/>
      <c r="G220" s="59"/>
      <c r="H220" s="59"/>
    </row>
    <row r="221" spans="1:8" ht="16.5">
      <c r="A221" s="15" t="s">
        <v>267</v>
      </c>
      <c r="B221" s="18"/>
      <c r="C221" s="59"/>
      <c r="D221" s="59"/>
      <c r="E221" s="59"/>
      <c r="F221" s="59"/>
      <c r="G221" s="59"/>
      <c r="H221" s="59"/>
    </row>
    <row r="222" spans="1:8" ht="16.5">
      <c r="A222" s="15" t="s">
        <v>268</v>
      </c>
      <c r="B222" s="18"/>
      <c r="C222" s="59"/>
      <c r="D222" s="59"/>
      <c r="E222" s="59"/>
      <c r="F222" s="59"/>
      <c r="G222" s="59"/>
      <c r="H222" s="59"/>
    </row>
    <row r="223" spans="1:8" ht="16.5">
      <c r="A223" s="74" t="s">
        <v>306</v>
      </c>
      <c r="B223" s="75"/>
      <c r="C223" s="75"/>
      <c r="D223" s="59"/>
      <c r="E223" s="115"/>
      <c r="F223" s="59"/>
      <c r="G223" s="59"/>
      <c r="H223" s="59"/>
    </row>
    <row r="225" ht="15">
      <c r="E225" s="188"/>
    </row>
  </sheetData>
  <sheetProtection/>
  <mergeCells count="37">
    <mergeCell ref="A1:H1"/>
    <mergeCell ref="B73:H73"/>
    <mergeCell ref="B85:H85"/>
    <mergeCell ref="B10:H10"/>
    <mergeCell ref="B70:H70"/>
    <mergeCell ref="A5:H5"/>
    <mergeCell ref="B12:H12"/>
    <mergeCell ref="B27:H27"/>
    <mergeCell ref="B66:H66"/>
    <mergeCell ref="B18:H18"/>
    <mergeCell ref="B146:H146"/>
    <mergeCell ref="B14:H14"/>
    <mergeCell ref="B105:H106"/>
    <mergeCell ref="B16:H16"/>
    <mergeCell ref="B15:H15"/>
    <mergeCell ref="B17:H17"/>
    <mergeCell ref="B31:H31"/>
    <mergeCell ref="B35:H35"/>
    <mergeCell ref="B19:H19"/>
    <mergeCell ref="B47:H47"/>
    <mergeCell ref="B107:H107"/>
    <mergeCell ref="B87:H87"/>
    <mergeCell ref="B98:H98"/>
    <mergeCell ref="B37:H37"/>
    <mergeCell ref="B39:H39"/>
    <mergeCell ref="B50:H50"/>
    <mergeCell ref="B49:H49"/>
    <mergeCell ref="B109:H109"/>
    <mergeCell ref="B111:H111"/>
    <mergeCell ref="B196:H197"/>
    <mergeCell ref="B190:H193"/>
    <mergeCell ref="B183:H183"/>
    <mergeCell ref="B185:H187"/>
    <mergeCell ref="B113:H113"/>
    <mergeCell ref="B117:H117"/>
    <mergeCell ref="B122:H122"/>
    <mergeCell ref="B153:H157"/>
  </mergeCells>
  <printOptions horizontalCentered="1"/>
  <pageMargins left="0.393700787401575" right="0.236220472440945" top="0.511811023622047" bottom="0.236220472440945" header="0" footer="0"/>
  <pageSetup fitToHeight="0" horizontalDpi="1200" verticalDpi="1200" orientation="portrait" paperSize="9" scale="77" r:id="rId1"/>
  <rowBreaks count="2" manualBreakCount="2">
    <brk id="86" max="255" man="1"/>
    <brk id="11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B842ZHX</cp:lastModifiedBy>
  <cp:lastPrinted>2011-02-28T08:51:06Z</cp:lastPrinted>
  <dcterms:created xsi:type="dcterms:W3CDTF">2001-02-05T15:55:12Z</dcterms:created>
  <dcterms:modified xsi:type="dcterms:W3CDTF">2011-02-28T09:28:26Z</dcterms:modified>
  <cp:category/>
  <cp:version/>
  <cp:contentType/>
  <cp:contentStatus/>
</cp:coreProperties>
</file>